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filterPrivacy="1" codeName="ThisWorkbook" autoCompressPictures="0"/>
  <bookViews>
    <workbookView xWindow="-120" yWindow="-120" windowWidth="28830" windowHeight="16110" tabRatio="788" activeTab="3"/>
  </bookViews>
  <sheets>
    <sheet name="Janvier" sheetId="14" r:id="rId1"/>
    <sheet name="Février" sheetId="15" r:id="rId2"/>
    <sheet name="Mars" sheetId="16" r:id="rId3"/>
    <sheet name="Avril" sheetId="17" r:id="rId4"/>
    <sheet name="Mai" sheetId="18" r:id="rId5"/>
    <sheet name="Juin" sheetId="19" r:id="rId6"/>
    <sheet name="Juillet" sheetId="20" r:id="rId7"/>
    <sheet name="Août" sheetId="21" r:id="rId8"/>
    <sheet name="Septembre" sheetId="22" r:id="rId9"/>
    <sheet name="Octobre" sheetId="23" r:id="rId10"/>
    <sheet name="Novembre" sheetId="24" r:id="rId11"/>
    <sheet name="Décembre" sheetId="25" r:id="rId12"/>
  </sheets>
  <definedNames>
    <definedName name="AnnéeCalendrier">Janvier!$P$5</definedName>
    <definedName name="DébutSemaine">Janvier!$Q$5</definedName>
    <definedName name="JoursEtSemaines">{0,1,2,3,4,5,6} + {0;1;2;3;4;5}*7</definedName>
    <definedName name="_xlnm.Print_Area" localSheetId="7">Août!$A:$I</definedName>
    <definedName name="_xlnm.Print_Area" localSheetId="3">Avril!$A:$I</definedName>
    <definedName name="_xlnm.Print_Area" localSheetId="11">Décembre!$A:$I</definedName>
    <definedName name="_xlnm.Print_Area" localSheetId="1">Février!$A:$I</definedName>
    <definedName name="_xlnm.Print_Area" localSheetId="0">Janvier!$A:$H</definedName>
    <definedName name="_xlnm.Print_Area" localSheetId="6">Juillet!$A:$I</definedName>
    <definedName name="_xlnm.Print_Area" localSheetId="5">Juin!$A:$I</definedName>
    <definedName name="_xlnm.Print_Area" localSheetId="4">Mai!$A:$I</definedName>
    <definedName name="_xlnm.Print_Area" localSheetId="2">Mars!$A:$I</definedName>
    <definedName name="_xlnm.Print_Area" localSheetId="10">Novembre!$A:$I</definedName>
    <definedName name="_xlnm.Print_Area" localSheetId="9">Octobre!$A:$I</definedName>
    <definedName name="_xlnm.Print_Area" localSheetId="8">Septembre!$A:$I</definedName>
    <definedName name="ZoneTitreColonne1...H12.1">Janvier!$B$3</definedName>
    <definedName name="ZoneTitreColonne1...H12.10">Octobre!$B$3</definedName>
    <definedName name="ZoneTitreColonne1...H12.11">Novembre!$B$3</definedName>
    <definedName name="ZoneTitreColonne1...H12.12">Décembre!$B$3</definedName>
    <definedName name="ZoneTitreColonne1...H12.2">Février!$B$3</definedName>
    <definedName name="ZoneTitreColonne1...H12.3">Mars!$B$3</definedName>
    <definedName name="ZoneTitreColonne1...H12.4">Avril!$B$3</definedName>
    <definedName name="ZoneTitreColonne1...H12.5">Mai!$B$3</definedName>
    <definedName name="ZoneTitreColonne1...H12.6">Juin!$B$3</definedName>
    <definedName name="ZoneTitreColonne1...H12.7">Juillet!$B$3</definedName>
    <definedName name="ZoneTitreColonne1...H12.8">Août!$B$3</definedName>
    <definedName name="ZoneTitreColonne1...H12.9">Septembre!$B$3</definedName>
    <definedName name="ZoneTitreColonne2...C14.1">Janvier!$B$3</definedName>
    <definedName name="ZoneTitreColonne2...C14.10">Octobre!$B$3</definedName>
    <definedName name="ZoneTitreColonne2...C14.11">Novembre!$B$3</definedName>
    <definedName name="ZoneTitreColonne2...C14.12">Décembre!$B$3</definedName>
    <definedName name="ZoneTitreColonne2...C14.2">Février!$B$3</definedName>
    <definedName name="ZoneTitreColonne2...C14.3">Mars!$B$3</definedName>
    <definedName name="ZoneTitreColonne2...C14.4">Avril!$B$3</definedName>
    <definedName name="ZoneTitreColonne2...C14.5">Mai!$B$3</definedName>
    <definedName name="ZoneTitreColonne2...C14.6">Juin!$B$3</definedName>
    <definedName name="ZoneTitreColonne2...C14.7">Juillet!$B$3</definedName>
    <definedName name="ZoneTitreColonne2...C14.8">Août!$B$3</definedName>
    <definedName name="ZoneTitreColonne2...C14.9">Septembre!$B$3</definedName>
    <definedName name="ZoneTitreLigne1..K3">Janvier!$P$4</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mx="http://schemas.microsoft.com/office/mac/excel/2008/main" uri="{7523E5D3-25F3-A5E0-1632-64F254C22452}">
      <mx:ArchID Flags="2"/>
    </ext>
  </extLst>
</workbook>
</file>

<file path=xl/calcChain.xml><?xml version="1.0" encoding="utf-8"?>
<calcChain xmlns="http://schemas.openxmlformats.org/spreadsheetml/2006/main">
  <c r="B2" i="25" l="1"/>
  <c r="B2" i="24"/>
  <c r="B2" i="23"/>
  <c r="B2" i="22"/>
  <c r="B2" i="21"/>
  <c r="B2" i="20"/>
  <c r="B2" i="19"/>
  <c r="B2" i="18"/>
  <c r="B2" i="17"/>
  <c r="B2" i="16"/>
  <c r="B2" i="15"/>
  <c r="B14" i="15" a="1"/>
  <c r="C14" i="15" s="1"/>
  <c r="B12" i="15" a="1"/>
  <c r="G12" i="15" s="1"/>
  <c r="B10" i="15" a="1"/>
  <c r="G10" i="15" s="1"/>
  <c r="B8" i="15" a="1"/>
  <c r="G8" i="15" s="1"/>
  <c r="B6" i="15" a="1"/>
  <c r="G6" i="15" s="1"/>
  <c r="B4" i="15" a="1"/>
  <c r="G4" i="15" s="1"/>
  <c r="G3" i="15" s="1"/>
  <c r="B14" i="16" a="1"/>
  <c r="B14" i="16" s="1"/>
  <c r="B12" i="16" a="1"/>
  <c r="G12" i="16" s="1"/>
  <c r="B10" i="16" a="1"/>
  <c r="C10" i="16" s="1"/>
  <c r="B8" i="16" a="1"/>
  <c r="G8" i="16" s="1"/>
  <c r="B6" i="16" a="1"/>
  <c r="G6" i="16" s="1"/>
  <c r="B4" i="16" a="1"/>
  <c r="G4" i="16" s="1"/>
  <c r="G3" i="16" s="1"/>
  <c r="B14" i="17" a="1"/>
  <c r="C14" i="17" s="1"/>
  <c r="B12" i="17" a="1"/>
  <c r="G12" i="17" s="1"/>
  <c r="B10" i="17" a="1"/>
  <c r="G10" i="17" s="1"/>
  <c r="B8" i="17" a="1"/>
  <c r="G8" i="17" s="1"/>
  <c r="B6" i="17" a="1"/>
  <c r="G6" i="17" s="1"/>
  <c r="B4" i="17" a="1"/>
  <c r="G4" i="17" s="1"/>
  <c r="G3" i="17" s="1"/>
  <c r="B14" i="18" a="1"/>
  <c r="B14" i="18" s="1"/>
  <c r="B12" i="18" a="1"/>
  <c r="B10" i="18" a="1"/>
  <c r="B8" i="18" a="1"/>
  <c r="B6" i="18" a="1"/>
  <c r="B4" i="18" a="1"/>
  <c r="B14" i="19" a="1"/>
  <c r="C14" i="19" s="1"/>
  <c r="B12" i="19" a="1"/>
  <c r="G12" i="19" s="1"/>
  <c r="B10" i="19" a="1"/>
  <c r="G10" i="19" s="1"/>
  <c r="B8" i="19" a="1"/>
  <c r="G8" i="19" s="1"/>
  <c r="B6" i="19" a="1"/>
  <c r="G6" i="19" s="1"/>
  <c r="B4" i="19" a="1"/>
  <c r="H4" i="19" s="1"/>
  <c r="H3" i="19" s="1"/>
  <c r="B14" i="20" a="1"/>
  <c r="C14" i="20" s="1"/>
  <c r="B12" i="20" a="1"/>
  <c r="G12" i="20" s="1"/>
  <c r="B10" i="20" a="1"/>
  <c r="G10" i="20" s="1"/>
  <c r="B8" i="20" a="1"/>
  <c r="G8" i="20" s="1"/>
  <c r="B6" i="20" a="1"/>
  <c r="G6" i="20" s="1"/>
  <c r="B4" i="20" a="1"/>
  <c r="G4" i="20" s="1"/>
  <c r="G3" i="20" s="1"/>
  <c r="B14" i="21" a="1"/>
  <c r="B14" i="21" s="1"/>
  <c r="B12" i="21" a="1"/>
  <c r="H12" i="21" s="1"/>
  <c r="B10" i="21" a="1"/>
  <c r="H10" i="21" s="1"/>
  <c r="B8" i="21" a="1"/>
  <c r="H8" i="21" s="1"/>
  <c r="B6" i="21" a="1"/>
  <c r="H6" i="21" s="1"/>
  <c r="B4" i="21" a="1"/>
  <c r="H4" i="21" s="1"/>
  <c r="H3" i="21" s="1"/>
  <c r="B14" i="22" a="1"/>
  <c r="C14" i="22" s="1"/>
  <c r="B12" i="22" a="1"/>
  <c r="G12" i="22" s="1"/>
  <c r="B10" i="22" a="1"/>
  <c r="G10" i="22" s="1"/>
  <c r="B8" i="22" a="1"/>
  <c r="G8" i="22" s="1"/>
  <c r="B6" i="22" a="1"/>
  <c r="G6" i="22" s="1"/>
  <c r="B4" i="22" a="1"/>
  <c r="G4" i="22" s="1"/>
  <c r="G3" i="22" s="1"/>
  <c r="B14" i="23" a="1"/>
  <c r="B14" i="23" s="1"/>
  <c r="B12" i="23" a="1"/>
  <c r="H12" i="23" s="1"/>
  <c r="B10" i="23" a="1"/>
  <c r="H10" i="23" s="1"/>
  <c r="B8" i="23" a="1"/>
  <c r="H8" i="23" s="1"/>
  <c r="B6" i="23" a="1"/>
  <c r="H6" i="23" s="1"/>
  <c r="B4" i="23" a="1"/>
  <c r="H4" i="23" s="1"/>
  <c r="B14" i="24" a="1"/>
  <c r="C14" i="24" s="1"/>
  <c r="B12" i="24" a="1"/>
  <c r="G12" i="24" s="1"/>
  <c r="B10" i="24" a="1"/>
  <c r="G10" i="24" s="1"/>
  <c r="B8" i="24" a="1"/>
  <c r="G8" i="24" s="1"/>
  <c r="B6" i="24" a="1"/>
  <c r="G6" i="24" s="1"/>
  <c r="B4" i="24" a="1"/>
  <c r="G4" i="24" s="1"/>
  <c r="G3" i="24" s="1"/>
  <c r="B14" i="25" a="1"/>
  <c r="B14" i="25" s="1"/>
  <c r="B12" i="25" a="1"/>
  <c r="H12" i="25" s="1"/>
  <c r="B10" i="25" a="1"/>
  <c r="H10" i="25" s="1"/>
  <c r="B8" i="25" a="1"/>
  <c r="B6" i="25" a="1"/>
  <c r="B4" i="25" a="1"/>
  <c r="B14" i="14" a="1"/>
  <c r="C14" i="14" s="1"/>
  <c r="B12" i="14" a="1"/>
  <c r="G12" i="14" s="1"/>
  <c r="B10" i="14" a="1"/>
  <c r="G10" i="14" s="1"/>
  <c r="B8" i="14" a="1"/>
  <c r="G8" i="14" s="1"/>
  <c r="B6" i="14" a="1"/>
  <c r="G6" i="14" s="1"/>
  <c r="B4" i="14" a="1"/>
  <c r="G4" i="14" s="1"/>
  <c r="G3" i="14" s="1"/>
  <c r="H3" i="23"/>
  <c r="B2" i="14"/>
  <c r="F6" i="24" l="1"/>
  <c r="F8" i="22"/>
  <c r="B14" i="15"/>
  <c r="B14" i="17"/>
  <c r="D12" i="14"/>
  <c r="F12" i="22"/>
  <c r="F10" i="20"/>
  <c r="D4" i="17"/>
  <c r="D3" i="17" s="1"/>
  <c r="F10" i="17"/>
  <c r="G10" i="16"/>
  <c r="B6" i="24"/>
  <c r="B10" i="24"/>
  <c r="F6" i="15"/>
  <c r="F12" i="14"/>
  <c r="B6" i="20"/>
  <c r="D12" i="20"/>
  <c r="D10" i="15"/>
  <c r="D6" i="22"/>
  <c r="D6" i="20"/>
  <c r="B10" i="20"/>
  <c r="C12" i="16"/>
  <c r="B12" i="14"/>
  <c r="F6" i="20"/>
  <c r="D10" i="14"/>
  <c r="D10" i="24"/>
  <c r="B14" i="24"/>
  <c r="B4" i="22"/>
  <c r="D4" i="20"/>
  <c r="D3" i="20" s="1"/>
  <c r="B14" i="20"/>
  <c r="B8" i="19"/>
  <c r="D4" i="15"/>
  <c r="D3" i="15" s="1"/>
  <c r="F10" i="15"/>
  <c r="B4" i="14"/>
  <c r="D4" i="14"/>
  <c r="D3" i="14" s="1"/>
  <c r="B8" i="14"/>
  <c r="D8" i="24"/>
  <c r="F10" i="24"/>
  <c r="F4" i="22"/>
  <c r="F3" i="22" s="1"/>
  <c r="B8" i="22"/>
  <c r="D8" i="19"/>
  <c r="B12" i="19"/>
  <c r="B6" i="17"/>
  <c r="B10" i="17"/>
  <c r="D12" i="17"/>
  <c r="C4" i="16"/>
  <c r="C3" i="16" s="1"/>
  <c r="C8" i="16"/>
  <c r="F4" i="14"/>
  <c r="F3" i="14" s="1"/>
  <c r="F8" i="14"/>
  <c r="D8" i="22"/>
  <c r="B12" i="22"/>
  <c r="F8" i="19"/>
  <c r="F12" i="19"/>
  <c r="F6" i="17"/>
  <c r="D10" i="17"/>
  <c r="B6" i="15"/>
  <c r="B10" i="15"/>
  <c r="H6" i="14"/>
  <c r="H4" i="24"/>
  <c r="H3" i="24" s="1"/>
  <c r="H12" i="24"/>
  <c r="H10" i="22"/>
  <c r="H8" i="20"/>
  <c r="H10" i="19"/>
  <c r="H8" i="17"/>
  <c r="H8" i="15"/>
  <c r="D12" i="15"/>
  <c r="B6" i="14"/>
  <c r="H8" i="14"/>
  <c r="F10" i="14"/>
  <c r="B14" i="14"/>
  <c r="B4" i="24"/>
  <c r="H6" i="24"/>
  <c r="F8" i="24"/>
  <c r="B12" i="24"/>
  <c r="H4" i="22"/>
  <c r="H3" i="22" s="1"/>
  <c r="F6" i="22"/>
  <c r="B10" i="22"/>
  <c r="H12" i="22"/>
  <c r="F4" i="20"/>
  <c r="F3" i="20" s="1"/>
  <c r="B8" i="20"/>
  <c r="H10" i="20"/>
  <c r="F12" i="20"/>
  <c r="B10" i="19"/>
  <c r="H12" i="19"/>
  <c r="F4" i="17"/>
  <c r="F3" i="17" s="1"/>
  <c r="D6" i="17"/>
  <c r="B8" i="17"/>
  <c r="H10" i="17"/>
  <c r="F12" i="17"/>
  <c r="C6" i="16"/>
  <c r="C14" i="16"/>
  <c r="F4" i="15"/>
  <c r="F3" i="15" s="1"/>
  <c r="D6" i="15"/>
  <c r="B8" i="15"/>
  <c r="H10" i="15"/>
  <c r="F12" i="15"/>
  <c r="H12" i="15"/>
  <c r="D6" i="14"/>
  <c r="H10" i="14"/>
  <c r="D4" i="24"/>
  <c r="D3" i="24" s="1"/>
  <c r="H8" i="24"/>
  <c r="D12" i="24"/>
  <c r="H6" i="22"/>
  <c r="D10" i="22"/>
  <c r="H4" i="20"/>
  <c r="H3" i="20" s="1"/>
  <c r="D8" i="20"/>
  <c r="H12" i="20"/>
  <c r="D10" i="19"/>
  <c r="H4" i="17"/>
  <c r="H3" i="17" s="1"/>
  <c r="D8" i="17"/>
  <c r="H12" i="17"/>
  <c r="H4" i="15"/>
  <c r="H3" i="15" s="1"/>
  <c r="D8" i="15"/>
  <c r="H4" i="14"/>
  <c r="H3" i="14" s="1"/>
  <c r="F6" i="14"/>
  <c r="D8" i="14"/>
  <c r="B10" i="14"/>
  <c r="H12" i="14"/>
  <c r="F4" i="24"/>
  <c r="F3" i="24" s="1"/>
  <c r="D6" i="24"/>
  <c r="B8" i="24"/>
  <c r="H10" i="24"/>
  <c r="F12" i="24"/>
  <c r="D4" i="22"/>
  <c r="D3" i="22" s="1"/>
  <c r="B6" i="22"/>
  <c r="H8" i="22"/>
  <c r="F10" i="22"/>
  <c r="D12" i="22"/>
  <c r="B14" i="22"/>
  <c r="B4" i="20"/>
  <c r="H6" i="20"/>
  <c r="F8" i="20"/>
  <c r="D10" i="20"/>
  <c r="B12" i="20"/>
  <c r="H8" i="19"/>
  <c r="F10" i="19"/>
  <c r="D12" i="19"/>
  <c r="B14" i="19"/>
  <c r="B4" i="17"/>
  <c r="H6" i="17"/>
  <c r="F8" i="17"/>
  <c r="B12" i="17"/>
  <c r="B4" i="15"/>
  <c r="H6" i="15"/>
  <c r="F8" i="15"/>
  <c r="B12" i="15"/>
  <c r="H4" i="25"/>
  <c r="H3" i="25" s="1"/>
  <c r="F4" i="25"/>
  <c r="F3" i="25" s="1"/>
  <c r="D4" i="25"/>
  <c r="D3" i="25" s="1"/>
  <c r="B4" i="25"/>
  <c r="E4" i="25"/>
  <c r="E3" i="25" s="1"/>
  <c r="H6" i="25"/>
  <c r="F6" i="25"/>
  <c r="D6" i="25"/>
  <c r="B6" i="25"/>
  <c r="E6" i="25"/>
  <c r="H8" i="25"/>
  <c r="F8" i="25"/>
  <c r="D8" i="25"/>
  <c r="B8" i="25"/>
  <c r="E8" i="25"/>
  <c r="C4" i="25"/>
  <c r="C3" i="25" s="1"/>
  <c r="G4" i="25"/>
  <c r="G3" i="25" s="1"/>
  <c r="C6" i="25"/>
  <c r="G6" i="25"/>
  <c r="C8" i="25"/>
  <c r="G8" i="25"/>
  <c r="C10" i="25"/>
  <c r="E10" i="25"/>
  <c r="G10" i="25"/>
  <c r="C12" i="25"/>
  <c r="E12" i="25"/>
  <c r="G12" i="25"/>
  <c r="C14" i="25"/>
  <c r="C4" i="23"/>
  <c r="C3" i="23" s="1"/>
  <c r="E4" i="23"/>
  <c r="E3" i="23" s="1"/>
  <c r="G4" i="23"/>
  <c r="G3" i="23" s="1"/>
  <c r="C6" i="23"/>
  <c r="E6" i="23"/>
  <c r="G6" i="23"/>
  <c r="C8" i="23"/>
  <c r="E8" i="23"/>
  <c r="G8" i="23"/>
  <c r="C10" i="23"/>
  <c r="E10" i="23"/>
  <c r="G10" i="23"/>
  <c r="C12" i="23"/>
  <c r="E12" i="23"/>
  <c r="G12" i="23"/>
  <c r="C14" i="23"/>
  <c r="C4" i="21"/>
  <c r="C3" i="21" s="1"/>
  <c r="E4" i="21"/>
  <c r="E3" i="21" s="1"/>
  <c r="G4" i="21"/>
  <c r="G3" i="21" s="1"/>
  <c r="C6" i="21"/>
  <c r="E6" i="21"/>
  <c r="G6" i="21"/>
  <c r="C8" i="21"/>
  <c r="E8" i="21"/>
  <c r="G8" i="21"/>
  <c r="C10" i="21"/>
  <c r="E10" i="21"/>
  <c r="G10" i="21"/>
  <c r="C12" i="21"/>
  <c r="E12" i="21"/>
  <c r="G12" i="21"/>
  <c r="C14" i="21"/>
  <c r="C4" i="19"/>
  <c r="C3" i="19" s="1"/>
  <c r="E4" i="19"/>
  <c r="E3" i="19" s="1"/>
  <c r="G4" i="19"/>
  <c r="G3" i="19" s="1"/>
  <c r="C6" i="19"/>
  <c r="E6" i="19"/>
  <c r="H6" i="19"/>
  <c r="H4" i="18"/>
  <c r="H3" i="18" s="1"/>
  <c r="F4" i="18"/>
  <c r="F3" i="18" s="1"/>
  <c r="D4" i="18"/>
  <c r="D3" i="18" s="1"/>
  <c r="B4" i="18"/>
  <c r="E4" i="18"/>
  <c r="E3" i="18" s="1"/>
  <c r="H6" i="18"/>
  <c r="F6" i="18"/>
  <c r="D6" i="18"/>
  <c r="B6" i="18"/>
  <c r="E6" i="18"/>
  <c r="H8" i="18"/>
  <c r="F8" i="18"/>
  <c r="D8" i="18"/>
  <c r="B8" i="18"/>
  <c r="E8" i="18"/>
  <c r="H10" i="18"/>
  <c r="F10" i="18"/>
  <c r="D10" i="18"/>
  <c r="B10" i="18"/>
  <c r="E10" i="18"/>
  <c r="H12" i="18"/>
  <c r="F12" i="18"/>
  <c r="D12" i="18"/>
  <c r="B12" i="18"/>
  <c r="E12" i="18"/>
  <c r="C4" i="14"/>
  <c r="C3" i="14" s="1"/>
  <c r="E4" i="14"/>
  <c r="E3" i="14" s="1"/>
  <c r="C6" i="14"/>
  <c r="E6" i="14"/>
  <c r="C8" i="14"/>
  <c r="E8" i="14"/>
  <c r="C10" i="14"/>
  <c r="E10" i="14"/>
  <c r="C12" i="14"/>
  <c r="E12" i="14"/>
  <c r="B10" i="25"/>
  <c r="D10" i="25"/>
  <c r="F10" i="25"/>
  <c r="B12" i="25"/>
  <c r="D12" i="25"/>
  <c r="F12" i="25"/>
  <c r="C4" i="24"/>
  <c r="C3" i="24" s="1"/>
  <c r="E4" i="24"/>
  <c r="E3" i="24" s="1"/>
  <c r="C6" i="24"/>
  <c r="E6" i="24"/>
  <c r="C8" i="24"/>
  <c r="E8" i="24"/>
  <c r="C10" i="24"/>
  <c r="E10" i="24"/>
  <c r="C12" i="24"/>
  <c r="E12" i="24"/>
  <c r="B4" i="23"/>
  <c r="D4" i="23"/>
  <c r="D3" i="23" s="1"/>
  <c r="F4" i="23"/>
  <c r="F3" i="23" s="1"/>
  <c r="B6" i="23"/>
  <c r="D6" i="23"/>
  <c r="F6" i="23"/>
  <c r="B8" i="23"/>
  <c r="D8" i="23"/>
  <c r="F8" i="23"/>
  <c r="B10" i="23"/>
  <c r="D10" i="23"/>
  <c r="F10" i="23"/>
  <c r="B12" i="23"/>
  <c r="D12" i="23"/>
  <c r="F12" i="23"/>
  <c r="C4" i="22"/>
  <c r="C3" i="22" s="1"/>
  <c r="E4" i="22"/>
  <c r="E3" i="22" s="1"/>
  <c r="C6" i="22"/>
  <c r="E6" i="22"/>
  <c r="C8" i="22"/>
  <c r="E8" i="22"/>
  <c r="C10" i="22"/>
  <c r="E10" i="22"/>
  <c r="C12" i="22"/>
  <c r="E12" i="22"/>
  <c r="B4" i="21"/>
  <c r="D4" i="21"/>
  <c r="D3" i="21" s="1"/>
  <c r="F4" i="21"/>
  <c r="F3" i="21" s="1"/>
  <c r="B6" i="21"/>
  <c r="D6" i="21"/>
  <c r="F6" i="21"/>
  <c r="B8" i="21"/>
  <c r="D8" i="21"/>
  <c r="F8" i="21"/>
  <c r="B10" i="21"/>
  <c r="D10" i="21"/>
  <c r="F10" i="21"/>
  <c r="B12" i="21"/>
  <c r="D12" i="21"/>
  <c r="F12" i="21"/>
  <c r="C4" i="20"/>
  <c r="C3" i="20" s="1"/>
  <c r="E4" i="20"/>
  <c r="E3" i="20" s="1"/>
  <c r="C6" i="20"/>
  <c r="E6" i="20"/>
  <c r="C8" i="20"/>
  <c r="E8" i="20"/>
  <c r="C10" i="20"/>
  <c r="E10" i="20"/>
  <c r="C12" i="20"/>
  <c r="E12" i="20"/>
  <c r="B4" i="19"/>
  <c r="D4" i="19"/>
  <c r="D3" i="19" s="1"/>
  <c r="F4" i="19"/>
  <c r="F3" i="19" s="1"/>
  <c r="B6" i="19"/>
  <c r="D6" i="19"/>
  <c r="F6" i="19"/>
  <c r="C4" i="18"/>
  <c r="C3" i="18" s="1"/>
  <c r="G4" i="18"/>
  <c r="G3" i="18" s="1"/>
  <c r="C6" i="18"/>
  <c r="G6" i="18"/>
  <c r="C8" i="18"/>
  <c r="G8" i="18"/>
  <c r="C10" i="18"/>
  <c r="G10" i="18"/>
  <c r="C12" i="18"/>
  <c r="G12" i="18"/>
  <c r="C14" i="18"/>
  <c r="H4" i="16"/>
  <c r="H3" i="16" s="1"/>
  <c r="F4" i="16"/>
  <c r="F3" i="16" s="1"/>
  <c r="D4" i="16"/>
  <c r="D3" i="16" s="1"/>
  <c r="B4" i="16"/>
  <c r="E4" i="16"/>
  <c r="E3" i="16" s="1"/>
  <c r="H6" i="16"/>
  <c r="F6" i="16"/>
  <c r="D6" i="16"/>
  <c r="B6" i="16"/>
  <c r="E6" i="16"/>
  <c r="H8" i="16"/>
  <c r="F8" i="16"/>
  <c r="D8" i="16"/>
  <c r="B8" i="16"/>
  <c r="E8" i="16"/>
  <c r="H10" i="16"/>
  <c r="F10" i="16"/>
  <c r="D10" i="16"/>
  <c r="B10" i="16"/>
  <c r="E10" i="16"/>
  <c r="H12" i="16"/>
  <c r="F12" i="16"/>
  <c r="D12" i="16"/>
  <c r="B12" i="16"/>
  <c r="E12" i="16"/>
  <c r="C8" i="19"/>
  <c r="E8" i="19"/>
  <c r="C10" i="19"/>
  <c r="E10" i="19"/>
  <c r="C12" i="19"/>
  <c r="E12" i="19"/>
  <c r="C4" i="17"/>
  <c r="C3" i="17" s="1"/>
  <c r="E4" i="17"/>
  <c r="E3" i="17" s="1"/>
  <c r="C6" i="17"/>
  <c r="E6" i="17"/>
  <c r="C8" i="17"/>
  <c r="E8" i="17"/>
  <c r="C10" i="17"/>
  <c r="E10" i="17"/>
  <c r="C12" i="17"/>
  <c r="E12" i="17"/>
  <c r="C4" i="15"/>
  <c r="C3" i="15" s="1"/>
  <c r="E4" i="15"/>
  <c r="E3" i="15" s="1"/>
  <c r="C6" i="15"/>
  <c r="E6" i="15"/>
  <c r="C8" i="15"/>
  <c r="E8" i="15"/>
  <c r="C10" i="15"/>
  <c r="E10" i="15"/>
  <c r="C12" i="15"/>
  <c r="E12" i="15"/>
  <c r="B3" i="24"/>
  <c r="B3" i="23"/>
  <c r="B3" i="22"/>
  <c r="B3" i="21"/>
  <c r="B3" i="20"/>
  <c r="B3" i="19" l="1"/>
  <c r="B3" i="18"/>
  <c r="B3" i="17"/>
  <c r="B3" i="16" l="1"/>
  <c r="B3" i="25" l="1"/>
  <c r="B3" i="15" l="1"/>
  <c r="B3" i="14" l="1"/>
</calcChain>
</file>

<file path=xl/sharedStrings.xml><?xml version="1.0" encoding="utf-8"?>
<sst xmlns="http://schemas.openxmlformats.org/spreadsheetml/2006/main" count="123" uniqueCount="59">
  <si>
    <t>Notes</t>
  </si>
  <si>
    <t xml:space="preserve"> </t>
  </si>
  <si>
    <t>Paramètres du Calendrier</t>
  </si>
  <si>
    <t>Année</t>
  </si>
  <si>
    <t>Début de la semaine</t>
  </si>
  <si>
    <t>Lundi</t>
  </si>
  <si>
    <t>Liens d'informations et d'inscriptions</t>
  </si>
  <si>
    <t>https://www.hivr4p.org/</t>
  </si>
  <si>
    <t>https://isheid.com/</t>
  </si>
  <si>
    <r>
      <rPr>
        <sz val="10"/>
        <color theme="1" tint="0.14999847407452621"/>
        <rFont val="Century Gothic"/>
        <family val="2"/>
      </rPr>
      <t>·</t>
    </r>
    <r>
      <rPr>
        <sz val="10"/>
        <color theme="1" tint="0.14999847407452621"/>
        <rFont val="Century Gothic"/>
        <family val="1"/>
      </rPr>
      <t xml:space="preserve"> </t>
    </r>
    <r>
      <rPr>
        <sz val="10"/>
        <color theme="1" tint="0.14999847407452621"/>
        <rFont val="Century Gothic"/>
        <family val="1"/>
        <scheme val="minor"/>
      </rPr>
      <t>HIV Virtual an IAS conference</t>
    </r>
  </si>
  <si>
    <r>
      <rPr>
        <sz val="10"/>
        <color theme="1" tint="0.14999847407452621"/>
        <rFont val="Century Gothic"/>
        <family val="2"/>
      </rPr>
      <t>·</t>
    </r>
    <r>
      <rPr>
        <sz val="10"/>
        <color theme="1" tint="0.14999847407452621"/>
        <rFont val="Century Gothic"/>
        <family val="1"/>
      </rPr>
      <t xml:space="preserve"> </t>
    </r>
    <r>
      <rPr>
        <sz val="10"/>
        <color theme="1" tint="0.14999847407452621"/>
        <rFont val="Century Gothic"/>
        <family val="1"/>
        <scheme val="minor"/>
      </rPr>
      <t>Bureau</t>
    </r>
  </si>
  <si>
    <r>
      <rPr>
        <sz val="10"/>
        <color theme="1" tint="0.14999847407452621"/>
        <rFont val="Century Gothic"/>
        <family val="2"/>
      </rPr>
      <t>·</t>
    </r>
    <r>
      <rPr>
        <sz val="10"/>
        <color theme="1" tint="0.14999847407452621"/>
        <rFont val="Century Gothic"/>
        <family val="1"/>
      </rPr>
      <t xml:space="preserve"> </t>
    </r>
    <r>
      <rPr>
        <sz val="10"/>
        <color theme="1" tint="0.14999847407452621"/>
        <rFont val="Century Gothic"/>
        <family val="1"/>
        <scheme val="minor"/>
      </rPr>
      <t>CROI -Virtual</t>
    </r>
  </si>
  <si>
    <r>
      <rPr>
        <sz val="10"/>
        <color theme="1" tint="0.14999847407452621"/>
        <rFont val="Century Gothic"/>
        <family val="2"/>
      </rPr>
      <t>·</t>
    </r>
    <r>
      <rPr>
        <sz val="10"/>
        <color theme="1" tint="0.14999847407452621"/>
        <rFont val="Century Gothic"/>
        <family val="1"/>
      </rPr>
      <t xml:space="preserve"> </t>
    </r>
    <r>
      <rPr>
        <sz val="10"/>
        <color theme="1" tint="0.14999847407452621"/>
        <rFont val="Century Gothic"/>
        <family val="1"/>
        <scheme val="minor"/>
      </rPr>
      <t>CROI-Virtual</t>
    </r>
  </si>
  <si>
    <t>https://www.croiconference.org/</t>
  </si>
  <si>
    <t>· CROI-Virtual</t>
  </si>
  <si>
    <t>https://santesex2021.sciencesconf.org/resource/page/id/5</t>
  </si>
  <si>
    <r>
      <rPr>
        <sz val="10"/>
        <color theme="1" tint="0.14999847407452621"/>
        <rFont val="Century Gothic"/>
        <family val="2"/>
      </rPr>
      <t>·</t>
    </r>
    <r>
      <rPr>
        <sz val="10"/>
        <color theme="1" tint="0.14999847407452621"/>
        <rFont val="Century Gothic"/>
        <family val="1"/>
      </rPr>
      <t xml:space="preserve"> </t>
    </r>
    <r>
      <rPr>
        <sz val="10"/>
        <color theme="1" tint="0.14999847407452621"/>
        <rFont val="Century Gothic"/>
        <family val="1"/>
        <scheme val="minor"/>
      </rPr>
      <t>PrEP IST santé sexuelle</t>
    </r>
  </si>
  <si>
    <r>
      <rPr>
        <sz val="10"/>
        <color theme="1" tint="0.14999847407452621"/>
        <rFont val="Century Gothic"/>
        <family val="2"/>
      </rPr>
      <t>·</t>
    </r>
    <r>
      <rPr>
        <sz val="10"/>
        <color theme="1" tint="0.14999847407452621"/>
        <rFont val="Century Gothic"/>
        <family val="1"/>
      </rPr>
      <t xml:space="preserve"> </t>
    </r>
    <r>
      <rPr>
        <sz val="10"/>
        <color theme="1" tint="0.14999847407452621"/>
        <rFont val="Century Gothic"/>
        <family val="1"/>
        <scheme val="minor"/>
      </rPr>
      <t>PrEP IST Santé sexuelle-100% virtuel</t>
    </r>
  </si>
  <si>
    <r>
      <rPr>
        <sz val="10"/>
        <color theme="1" tint="0.14999847407452621"/>
        <rFont val="Century Gothic"/>
        <family val="2"/>
      </rPr>
      <t>·</t>
    </r>
    <r>
      <rPr>
        <sz val="10"/>
        <color theme="1" tint="0.14999847407452621"/>
        <rFont val="Century Gothic"/>
        <family val="1"/>
      </rPr>
      <t xml:space="preserve"> </t>
    </r>
    <r>
      <rPr>
        <sz val="10"/>
        <color theme="1" tint="0.14999847407452621"/>
        <rFont val="Century Gothic"/>
        <family val="1"/>
        <scheme val="minor"/>
      </rPr>
      <t>ECCMID</t>
    </r>
  </si>
  <si>
    <r>
      <rPr>
        <sz val="10"/>
        <color theme="1" tint="0.14999847407452621"/>
        <rFont val="Century Gothic"/>
        <family val="2"/>
      </rPr>
      <t>·</t>
    </r>
    <r>
      <rPr>
        <sz val="10"/>
        <color theme="1" tint="0.14999847407452621"/>
        <rFont val="Century Gothic"/>
        <family val="1"/>
      </rPr>
      <t xml:space="preserve"> </t>
    </r>
    <r>
      <rPr>
        <sz val="10"/>
        <color theme="1" tint="0.14999847407452621"/>
        <rFont val="Century Gothic"/>
        <family val="1"/>
        <scheme val="minor"/>
      </rPr>
      <t xml:space="preserve">HIV Virtual an IAS conference </t>
    </r>
  </si>
  <si>
    <r>
      <rPr>
        <sz val="10"/>
        <color theme="1" tint="0.14999847407452621"/>
        <rFont val="Century Gothic"/>
        <family val="2"/>
      </rPr>
      <t>·</t>
    </r>
    <r>
      <rPr>
        <sz val="10"/>
        <color theme="1" tint="0.14999847407452621"/>
        <rFont val="Century Gothic"/>
        <family val="1"/>
      </rPr>
      <t xml:space="preserve"> </t>
    </r>
    <r>
      <rPr>
        <sz val="10"/>
        <color theme="1" tint="0.14999847407452621"/>
        <rFont val="Century Gothic"/>
        <family val="1"/>
        <scheme val="minor"/>
      </rPr>
      <t>STI &amp; HIV 2021 World Congress</t>
    </r>
  </si>
  <si>
    <t>https://www.stihiv2021.org/</t>
  </si>
  <si>
    <t>· STI&amp;HIV 2021 World Congress</t>
  </si>
  <si>
    <r>
      <rPr>
        <sz val="10"/>
        <color theme="1" tint="0.14999847407452621"/>
        <rFont val="Century Gothic"/>
        <family val="2"/>
      </rPr>
      <t>·</t>
    </r>
    <r>
      <rPr>
        <sz val="10"/>
        <color theme="1" tint="0.14999847407452621"/>
        <rFont val="Century Gothic"/>
        <family val="1"/>
      </rPr>
      <t xml:space="preserve"> </t>
    </r>
    <r>
      <rPr>
        <sz val="10"/>
        <color theme="1" tint="0.14999847407452621"/>
        <rFont val="Century Gothic"/>
        <family val="1"/>
        <scheme val="minor"/>
      </rPr>
      <t xml:space="preserve">Conference Fast Track Cities -Lisbonne                                          </t>
    </r>
  </si>
  <si>
    <r>
      <rPr>
        <sz val="10"/>
        <color theme="1" tint="0.14999847407452621"/>
        <rFont val="Century Gothic"/>
        <family val="2"/>
      </rPr>
      <t>·</t>
    </r>
    <r>
      <rPr>
        <sz val="10"/>
        <color theme="1" tint="0.14999847407452621"/>
        <rFont val="Century Gothic"/>
        <family val="1"/>
      </rPr>
      <t xml:space="preserve"> </t>
    </r>
    <r>
      <rPr>
        <sz val="10"/>
        <color theme="1" tint="0.14999847407452621"/>
        <rFont val="Century Gothic"/>
        <family val="1"/>
        <scheme val="minor"/>
      </rPr>
      <t xml:space="preserve">Conference Fast Track Cities - Lisbonne                                           </t>
    </r>
  </si>
  <si>
    <t>https://www.iapac.org/conferences/fast-track-cities-2021/</t>
  </si>
  <si>
    <r>
      <rPr>
        <sz val="10"/>
        <color theme="1" tint="0.14999847407452621"/>
        <rFont val="Century Gothic"/>
        <family val="2"/>
      </rPr>
      <t>·</t>
    </r>
    <r>
      <rPr>
        <sz val="10"/>
        <color theme="1" tint="0.14999847407452621"/>
        <rFont val="Century Gothic"/>
        <family val="1"/>
      </rPr>
      <t xml:space="preserve"> </t>
    </r>
    <r>
      <rPr>
        <sz val="10"/>
        <color theme="1" tint="0.14999847407452621"/>
        <rFont val="Century Gothic"/>
        <family val="1"/>
        <scheme val="minor"/>
      </rPr>
      <t xml:space="preserve">Conference Fast Track Cities                                     </t>
    </r>
  </si>
  <si>
    <r>
      <rPr>
        <sz val="10"/>
        <color theme="1" tint="0.14999847407452621"/>
        <rFont val="Century Gothic"/>
        <family val="2"/>
      </rPr>
      <t>·</t>
    </r>
    <r>
      <rPr>
        <sz val="10"/>
        <color theme="1" tint="0.14999847407452621"/>
        <rFont val="Century Gothic"/>
        <family val="1"/>
      </rPr>
      <t xml:space="preserve"> </t>
    </r>
    <r>
      <rPr>
        <sz val="10"/>
        <color theme="1" tint="0.14999847407452621"/>
        <rFont val="Century Gothic"/>
        <family val="1"/>
        <scheme val="minor"/>
      </rPr>
      <t>10èmes journées nationales de la Fédération Addiction - Metz</t>
    </r>
  </si>
  <si>
    <t>https://congres.federationaddiction.fr/</t>
  </si>
  <si>
    <r>
      <rPr>
        <sz val="10"/>
        <color theme="1" tint="0.14999847407452621"/>
        <rFont val="Century Gothic"/>
        <family val="2"/>
      </rPr>
      <t xml:space="preserve">· </t>
    </r>
    <r>
      <rPr>
        <sz val="10"/>
        <color theme="1" tint="0.14999847407452621"/>
        <rFont val="Century Gothic"/>
        <family val="2"/>
        <scheme val="minor"/>
      </rPr>
      <t>10èmes journées nationales de la Fédération Addiction</t>
    </r>
  </si>
  <si>
    <r>
      <rPr>
        <sz val="10"/>
        <color theme="1" tint="0.14999847407452621"/>
        <rFont val="Century Gothic"/>
        <family val="2"/>
      </rPr>
      <t>·</t>
    </r>
    <r>
      <rPr>
        <sz val="10"/>
        <color theme="1" tint="0.14999847407452621"/>
        <rFont val="Century Gothic"/>
        <family val="1"/>
      </rPr>
      <t xml:space="preserve"> </t>
    </r>
    <r>
      <rPr>
        <sz val="10"/>
        <color theme="1" tint="0.14999847407452621"/>
        <rFont val="Century Gothic"/>
        <family val="1"/>
        <scheme val="minor"/>
      </rPr>
      <t xml:space="preserve">SFLS - Grenoble </t>
    </r>
  </si>
  <si>
    <t>https://eacs-conference2021.com/</t>
  </si>
  <si>
    <t>· 18th European AIDS Conference - EACS</t>
  </si>
  <si>
    <r>
      <rPr>
        <sz val="10"/>
        <color theme="1" tint="0.14999847407452621"/>
        <rFont val="Century Gothic"/>
        <family val="2"/>
      </rPr>
      <t>·</t>
    </r>
    <r>
      <rPr>
        <sz val="10"/>
        <color theme="1" tint="0.14999847407452621"/>
        <rFont val="Century Gothic"/>
        <family val="1"/>
      </rPr>
      <t xml:space="preserve"> </t>
    </r>
    <r>
      <rPr>
        <sz val="10"/>
        <color theme="1" tint="0.14999847407452621"/>
        <rFont val="Century Gothic"/>
        <family val="1"/>
        <scheme val="minor"/>
      </rPr>
      <t>18th European AIDS Conference - EACS - Londres</t>
    </r>
  </si>
  <si>
    <r>
      <rPr>
        <sz val="10"/>
        <color theme="1" tint="0.14999847407452621"/>
        <rFont val="Century Gothic"/>
        <family val="2"/>
      </rPr>
      <t>·</t>
    </r>
    <r>
      <rPr>
        <sz val="10"/>
        <color theme="1" tint="0.14999847407452621"/>
        <rFont val="Century Gothic"/>
        <family val="1"/>
      </rPr>
      <t xml:space="preserve"> </t>
    </r>
    <r>
      <rPr>
        <sz val="10"/>
        <color theme="1" tint="0.14999847407452621"/>
        <rFont val="Century Gothic"/>
        <family val="1"/>
        <scheme val="minor"/>
      </rPr>
      <t>International Drug Policy Reform Conference - Seattle</t>
    </r>
  </si>
  <si>
    <t>https://reformconference.org/</t>
  </si>
  <si>
    <r>
      <rPr>
        <sz val="10"/>
        <color theme="1" tint="0.14999847407452621"/>
        <rFont val="Century Gothic"/>
        <family val="2"/>
      </rPr>
      <t>·</t>
    </r>
    <r>
      <rPr>
        <sz val="10"/>
        <color theme="1" tint="0.14999847407452621"/>
        <rFont val="Century Gothic"/>
        <family val="1"/>
      </rPr>
      <t xml:space="preserve"> </t>
    </r>
    <r>
      <rPr>
        <sz val="10"/>
        <color theme="1" tint="0.14999847407452621"/>
        <rFont val="Century Gothic"/>
        <family val="1"/>
        <scheme val="minor"/>
      </rPr>
      <t xml:space="preserve">International Drug Policy Reform </t>
    </r>
  </si>
  <si>
    <r>
      <rPr>
        <sz val="10"/>
        <color theme="1" tint="0.14999847407452621"/>
        <rFont val="Century Gothic"/>
        <family val="2"/>
      </rPr>
      <t>·</t>
    </r>
    <r>
      <rPr>
        <sz val="10"/>
        <color theme="1" tint="0.14999847407452621"/>
        <rFont val="Century Gothic"/>
        <family val="1"/>
      </rPr>
      <t xml:space="preserve"> HIV Virtual an IAS conference                                                                                                 </t>
    </r>
    <r>
      <rPr>
        <sz val="10"/>
        <color theme="1" tint="0.14999847407452621"/>
        <rFont val="Century Gothic"/>
        <family val="2"/>
      </rPr>
      <t>·</t>
    </r>
    <r>
      <rPr>
        <sz val="10"/>
        <color theme="1" tint="0.14999847407452621"/>
        <rFont val="Century Gothic"/>
        <family val="1"/>
      </rPr>
      <t xml:space="preserve"> Bureau</t>
    </r>
  </si>
  <si>
    <r>
      <rPr>
        <sz val="10"/>
        <color theme="1" tint="0.14999847407452621"/>
        <rFont val="Century Gothic"/>
        <family val="2"/>
      </rPr>
      <t>·</t>
    </r>
    <r>
      <rPr>
        <sz val="10"/>
        <color theme="1" tint="0.14999847407452621"/>
        <rFont val="Century Gothic"/>
        <family val="1"/>
      </rPr>
      <t xml:space="preserve"> HIV Virtual an IAS conference</t>
    </r>
  </si>
  <si>
    <r>
      <rPr>
        <sz val="10"/>
        <color theme="1" tint="0.14999847407452621"/>
        <rFont val="Century Gothic"/>
        <family val="2"/>
      </rPr>
      <t>·</t>
    </r>
    <r>
      <rPr>
        <sz val="10"/>
        <color theme="1" tint="0.14999847407452621"/>
        <rFont val="Century Gothic"/>
        <family val="1"/>
      </rPr>
      <t xml:space="preserve"> ISHEID</t>
    </r>
  </si>
  <si>
    <r>
      <t>·</t>
    </r>
    <r>
      <rPr>
        <sz val="10"/>
        <color theme="1" tint="0.14999847407452621"/>
        <rFont val="Century Gothic"/>
        <family val="1"/>
      </rPr>
      <t xml:space="preserve"> ISHEID</t>
    </r>
  </si>
  <si>
    <t>· ISHEID</t>
  </si>
  <si>
    <r>
      <rPr>
        <sz val="10"/>
        <color theme="1" tint="0.14999847407452621"/>
        <rFont val="Century Gothic"/>
        <family val="2"/>
      </rPr>
      <t>·</t>
    </r>
    <r>
      <rPr>
        <sz val="10"/>
        <color theme="1" tint="0.14999847407452621"/>
        <rFont val="Century Gothic"/>
        <family val="1"/>
      </rPr>
      <t xml:space="preserve"> </t>
    </r>
    <r>
      <rPr>
        <sz val="10"/>
        <color theme="1" tint="0.14999847407452621"/>
        <rFont val="Century Gothic"/>
        <family val="1"/>
        <scheme val="minor"/>
      </rPr>
      <t>ECCMID - Vienne, Autriche</t>
    </r>
  </si>
  <si>
    <r>
      <rPr>
        <sz val="10"/>
        <color theme="1" tint="0.14999847407452621"/>
        <rFont val="Century Gothic"/>
        <family val="2"/>
      </rPr>
      <t>·</t>
    </r>
    <r>
      <rPr>
        <sz val="10"/>
        <color theme="1" tint="0.14999847407452621"/>
        <rFont val="Century Gothic"/>
        <family val="1"/>
      </rPr>
      <t xml:space="preserve"> </t>
    </r>
    <r>
      <rPr>
        <sz val="10"/>
        <color theme="1" tint="0.14999847407452621"/>
        <rFont val="Century Gothic"/>
        <family val="1"/>
        <scheme val="minor"/>
      </rPr>
      <t xml:space="preserve">ECCMID </t>
    </r>
  </si>
  <si>
    <t>https://www.eccmid.org/</t>
  </si>
  <si>
    <r>
      <rPr>
        <sz val="10"/>
        <color theme="1" tint="0.14999847407452621"/>
        <rFont val="Century Gothic"/>
        <family val="2"/>
      </rPr>
      <t>·</t>
    </r>
    <r>
      <rPr>
        <sz val="10"/>
        <color theme="1" tint="0.14999847407452621"/>
        <rFont val="Century Gothic"/>
        <family val="1"/>
      </rPr>
      <t xml:space="preserve"> </t>
    </r>
    <r>
      <rPr>
        <sz val="10"/>
        <color theme="1" tint="0.14999847407452621"/>
        <rFont val="Century Gothic"/>
        <family val="1"/>
        <scheme val="minor"/>
      </rPr>
      <t xml:space="preserve">STI &amp; HIV 2021 World Congress </t>
    </r>
  </si>
  <si>
    <r>
      <rPr>
        <sz val="10"/>
        <color theme="1" tint="0.14999847407452621"/>
        <rFont val="Century Gothic"/>
        <family val="2"/>
      </rPr>
      <t>·</t>
    </r>
    <r>
      <rPr>
        <sz val="10"/>
        <color theme="1" tint="0.14999847407452621"/>
        <rFont val="Century Gothic"/>
        <family val="1"/>
      </rPr>
      <t xml:space="preserve"> </t>
    </r>
    <r>
      <rPr>
        <sz val="10"/>
        <color theme="1" tint="0.14999847407452621"/>
        <rFont val="Century Gothic"/>
        <family val="1"/>
        <scheme val="minor"/>
      </rPr>
      <t>Plénière - Grenoble</t>
    </r>
  </si>
  <si>
    <r>
      <rPr>
        <sz val="10"/>
        <color theme="1" tint="0.14999847407452621"/>
        <rFont val="Century Gothic"/>
        <family val="2"/>
      </rPr>
      <t>·</t>
    </r>
    <r>
      <rPr>
        <sz val="10"/>
        <color theme="1" tint="0.14999847407452621"/>
        <rFont val="Century Gothic"/>
        <family val="1"/>
      </rPr>
      <t xml:space="preserve"> </t>
    </r>
    <r>
      <rPr>
        <sz val="10"/>
        <color theme="1" tint="0.14999847407452621"/>
        <rFont val="Century Gothic"/>
        <family val="1"/>
        <scheme val="minor"/>
      </rPr>
      <t>Plénière - Annemasse</t>
    </r>
  </si>
  <si>
    <r>
      <rPr>
        <sz val="10"/>
        <color theme="1" tint="0.14999847407452621"/>
        <rFont val="Century Gothic"/>
        <family val="2"/>
      </rPr>
      <t>·</t>
    </r>
    <r>
      <rPr>
        <sz val="10"/>
        <color theme="1" tint="0.14999847407452621"/>
        <rFont val="Century Gothic"/>
        <family val="1"/>
      </rPr>
      <t xml:space="preserve"> </t>
    </r>
    <r>
      <rPr>
        <sz val="10"/>
        <color theme="1" tint="0.14999847407452621"/>
        <rFont val="Century Gothic"/>
        <family val="1"/>
        <scheme val="minor"/>
      </rPr>
      <t>C° Prevention  et Depistage - Cegidd Chambéry</t>
    </r>
  </si>
  <si>
    <t xml:space="preserve">
. Bureau</t>
  </si>
  <si>
    <t>. QVQS - Chambéry</t>
  </si>
  <si>
    <r>
      <rPr>
        <sz val="10"/>
        <color theme="1" tint="0.14999847407452621"/>
        <rFont val="Century Gothic"/>
        <family val="2"/>
      </rPr>
      <t>·</t>
    </r>
    <r>
      <rPr>
        <sz val="10"/>
        <color theme="1" tint="0.14999847407452621"/>
        <rFont val="Century Gothic"/>
        <family val="1"/>
      </rPr>
      <t xml:space="preserve"> </t>
    </r>
    <r>
      <rPr>
        <sz val="10"/>
        <color theme="1" tint="0.14999847407452621"/>
        <rFont val="Century Gothic"/>
        <family val="1"/>
        <scheme val="minor"/>
      </rPr>
      <t>C° Prevention  et Depistage - Cegidd Chambéry                                                  . QVQS - Chambéry</t>
    </r>
  </si>
  <si>
    <r>
      <rPr>
        <sz val="10"/>
        <color theme="1" tint="0.14999847407452621"/>
        <rFont val="Century Gothic"/>
        <family val="2"/>
      </rPr>
      <t>·</t>
    </r>
    <r>
      <rPr>
        <sz val="10"/>
        <color theme="1" tint="0.14999847407452621"/>
        <rFont val="Century Gothic"/>
        <family val="1"/>
      </rPr>
      <t xml:space="preserve"> </t>
    </r>
    <r>
      <rPr>
        <sz val="10"/>
        <color theme="1" tint="0.14999847407452621"/>
        <rFont val="Century Gothic"/>
        <family val="1"/>
        <scheme val="minor"/>
      </rPr>
      <t xml:space="preserve">Conference Fast Track Cities - Lisbonne                                    . QVQS - Chambéry                                        </t>
    </r>
  </si>
  <si>
    <r>
      <rPr>
        <sz val="10"/>
        <color theme="1" tint="0.14999847407452621"/>
        <rFont val="Century Gothic"/>
        <family val="2"/>
      </rPr>
      <t>·</t>
    </r>
    <r>
      <rPr>
        <sz val="10"/>
        <color theme="1" tint="0.14999847407452621"/>
        <rFont val="Century Gothic"/>
        <family val="1"/>
      </rPr>
      <t xml:space="preserve"> </t>
    </r>
    <r>
      <rPr>
        <sz val="10"/>
        <color theme="1" tint="0.14999847407452621"/>
        <rFont val="Century Gothic"/>
        <family val="1"/>
        <scheme val="minor"/>
      </rPr>
      <t>Cellule épidémio - Chambéry</t>
    </r>
  </si>
  <si>
    <t>· Cellule épidémio - Chambéry</t>
  </si>
  <si>
    <r>
      <rPr>
        <sz val="10"/>
        <color theme="1" tint="0.14999847407452621"/>
        <rFont val="Century Gothic"/>
        <family val="2"/>
      </rPr>
      <t>·</t>
    </r>
    <r>
      <rPr>
        <sz val="10"/>
        <color theme="1" tint="0.14999847407452621"/>
        <rFont val="Century Gothic"/>
        <family val="1"/>
      </rPr>
      <t xml:space="preserve"> Colloque virtuel du CNS</t>
    </r>
  </si>
  <si>
    <t>https://cns.sante.fr/evenement/colloque-vhc-en-prison/</t>
  </si>
  <si>
    <r>
      <rPr>
        <sz val="10"/>
        <color theme="1" tint="0.14999847407452621"/>
        <rFont val="Century Gothic"/>
        <family val="2"/>
      </rPr>
      <t xml:space="preserve">. </t>
    </r>
    <r>
      <rPr>
        <sz val="10"/>
        <color theme="1" tint="0.14999847407452621"/>
        <rFont val="Century Gothic"/>
        <family val="2"/>
        <scheme val="minor"/>
      </rPr>
      <t>Colloque CNS</t>
    </r>
  </si>
  <si>
    <r>
      <rPr>
        <sz val="10"/>
        <color theme="1" tint="0.14999847407452621"/>
        <rFont val="Century Gothic"/>
        <family val="2"/>
      </rPr>
      <t>·</t>
    </r>
    <r>
      <rPr>
        <sz val="10"/>
        <color theme="1" tint="0.14999847407452621"/>
        <rFont val="Century Gothic"/>
        <family val="1"/>
      </rPr>
      <t xml:space="preserve"> </t>
    </r>
    <r>
      <rPr>
        <sz val="10"/>
        <color theme="1" tint="0.14999847407452621"/>
        <rFont val="Century Gothic"/>
        <family val="1"/>
        <scheme val="minor"/>
      </rPr>
      <t>Plénière COREVIH - en visio</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</si>
</sst>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42" formatCode="_-* #,##0\ &quot;€&quot;_-;\-* #,##0\ &quot;€&quot;_-;_-* &quot;-&quot;\ &quot;€&quot;_-;_-@_-"/>
    <numFmt numFmtId="44" formatCode="_-* #,##0.00\ &quot;€&quot;_-;\-* #,##0.00\ &quot;€&quot;_-;_-* &quot;-&quot;??\ &quot;€&quot;_-;_-@_-"/>
    <numFmt numFmtId="164" formatCode="_(* #,##0_);_(* \(#,##0\);_(* &quot;-&quot;_);_(@_)"/>
    <numFmt numFmtId="165" formatCode="_(* #,##0.00_);_(* \(#,##0.00\);_(* &quot;-&quot;??_);_(@_)"/>
    <numFmt numFmtId="166" formatCode="d"/>
  </numFmts>
  <fonts count="41" x14ac:knownFonts="1">
    <font>
      <sz val="11"/>
      <color theme="1" tint="0.24994659260841701"/>
      <name val="Century Gothic"/>
      <family val="2"/>
      <scheme val="minor"/>
    </font>
    <font>
      <sz val="11"/>
      <color theme="1"/>
      <name val="Century Gothic"/>
      <family val="2"/>
      <scheme val="minor"/>
    </font>
    <font>
      <sz val="8"/>
      <name val="Arial"/>
      <family val="2"/>
    </font>
    <font>
      <b/>
      <sz val="11"/>
      <color theme="0"/>
      <name val="Century Gothic"/>
      <family val="2"/>
      <scheme val="minor"/>
    </font>
    <font>
      <b/>
      <sz val="14"/>
      <color theme="0"/>
      <name val="Century Gothic"/>
      <family val="2"/>
      <scheme val="minor"/>
    </font>
    <font>
      <sz val="35"/>
      <color theme="4"/>
      <name val="Century Gothic"/>
      <family val="2"/>
      <scheme val="minor"/>
    </font>
    <font>
      <sz val="12"/>
      <color theme="4" tint="-0.24994659260841701"/>
      <name val="Century Gothic"/>
      <family val="1"/>
      <scheme val="major"/>
    </font>
    <font>
      <sz val="11"/>
      <color theme="1" tint="0.34998626667073579"/>
      <name val="Century Gothic"/>
      <family val="2"/>
      <scheme val="minor"/>
    </font>
    <font>
      <sz val="11"/>
      <color theme="4" tint="-0.24994659260841701"/>
      <name val="Century Gothic"/>
      <family val="2"/>
      <scheme val="minor"/>
    </font>
    <font>
      <sz val="11"/>
      <color indexed="63"/>
      <name val="Century Gothic"/>
      <family val="2"/>
      <scheme val="minor"/>
    </font>
    <font>
      <sz val="11"/>
      <name val="Century Gothic"/>
      <family val="2"/>
      <scheme val="minor"/>
    </font>
    <font>
      <b/>
      <sz val="11"/>
      <color theme="1" tint="0.34998626667073579"/>
      <name val="Century Gothic"/>
      <family val="2"/>
      <scheme val="minor"/>
    </font>
    <font>
      <sz val="11"/>
      <color theme="1" tint="0.24994659260841701"/>
      <name val="Century Gothic"/>
      <family val="2"/>
      <scheme val="minor"/>
    </font>
    <font>
      <sz val="11"/>
      <color theme="1" tint="0.14999847407452621"/>
      <name val="Century Gothic"/>
      <family val="1"/>
      <scheme val="minor"/>
    </font>
    <font>
      <sz val="35"/>
      <color theme="1" tint="0.14999847407452621"/>
      <name val="Century Gothic"/>
      <family val="1"/>
      <scheme val="minor"/>
    </font>
    <font>
      <sz val="12"/>
      <color theme="1" tint="0.14999847407452621"/>
      <name val="Century Gothic"/>
      <family val="1"/>
      <scheme val="minor"/>
    </font>
    <font>
      <sz val="10"/>
      <color theme="1" tint="0.14999847407452621"/>
      <name val="Century Gothic"/>
      <family val="1"/>
      <scheme val="minor"/>
    </font>
    <font>
      <sz val="12"/>
      <name val="Century Gothic"/>
      <family val="1"/>
      <scheme val="minor"/>
    </font>
    <font>
      <b/>
      <sz val="36"/>
      <color theme="8" tint="-0.499984740745262"/>
      <name val="Century Gothic"/>
      <family val="1"/>
      <scheme val="major"/>
    </font>
    <font>
      <b/>
      <sz val="36"/>
      <color theme="9" tint="-0.499984740745262"/>
      <name val="Century Gothic"/>
      <family val="1"/>
      <scheme val="major"/>
    </font>
    <font>
      <b/>
      <sz val="36"/>
      <color theme="5" tint="-0.499984740745262"/>
      <name val="Century Gothic"/>
      <family val="1"/>
      <scheme val="major"/>
    </font>
    <font>
      <b/>
      <sz val="36"/>
      <color theme="7" tint="-0.499984740745262"/>
      <name val="Century Gothic"/>
      <family val="1"/>
      <scheme val="major"/>
    </font>
    <font>
      <sz val="11"/>
      <color rgb="FF006100"/>
      <name val="Century Gothic"/>
      <family val="2"/>
      <scheme val="minor"/>
    </font>
    <font>
      <sz val="11"/>
      <color rgb="FF9C0006"/>
      <name val="Century Gothic"/>
      <family val="2"/>
      <scheme val="minor"/>
    </font>
    <font>
      <sz val="11"/>
      <color rgb="FF9C5700"/>
      <name val="Century Gothic"/>
      <family val="2"/>
      <scheme val="minor"/>
    </font>
    <font>
      <sz val="11"/>
      <color rgb="FF3F3F76"/>
      <name val="Century Gothic"/>
      <family val="2"/>
      <scheme val="minor"/>
    </font>
    <font>
      <b/>
      <sz val="11"/>
      <color rgb="FF3F3F3F"/>
      <name val="Century Gothic"/>
      <family val="2"/>
      <scheme val="minor"/>
    </font>
    <font>
      <b/>
      <sz val="11"/>
      <color rgb="FFFA7D00"/>
      <name val="Century Gothic"/>
      <family val="2"/>
      <scheme val="minor"/>
    </font>
    <font>
      <sz val="11"/>
      <color rgb="FFFA7D00"/>
      <name val="Century Gothic"/>
      <family val="2"/>
      <scheme val="minor"/>
    </font>
    <font>
      <sz val="11"/>
      <color rgb="FFFF0000"/>
      <name val="Century Gothic"/>
      <family val="2"/>
      <scheme val="minor"/>
    </font>
    <font>
      <i/>
      <sz val="11"/>
      <color rgb="FF7F7F7F"/>
      <name val="Century Gothic"/>
      <family val="2"/>
      <scheme val="minor"/>
    </font>
    <font>
      <b/>
      <sz val="11"/>
      <color theme="1"/>
      <name val="Century Gothic"/>
      <family val="2"/>
      <scheme val="minor"/>
    </font>
    <font>
      <sz val="11"/>
      <color theme="0"/>
      <name val="Century Gothic"/>
      <family val="2"/>
      <scheme val="minor"/>
    </font>
    <font>
      <u/>
      <sz val="11"/>
      <color theme="10"/>
      <name val="Century Gothic"/>
      <family val="2"/>
      <scheme val="minor"/>
    </font>
    <font>
      <sz val="10"/>
      <color theme="1" tint="0.14999847407452621"/>
      <name val="Century Gothic"/>
      <family val="2"/>
      <scheme val="minor"/>
    </font>
    <font>
      <sz val="10"/>
      <color theme="1" tint="0.14999847407452621"/>
      <name val="Century Gothic"/>
      <family val="2"/>
    </font>
    <font>
      <sz val="10"/>
      <color theme="1" tint="0.14999847407452621"/>
      <name val="Century Gothic"/>
      <family val="1"/>
    </font>
    <font>
      <sz val="9"/>
      <color theme="1" tint="0.14999847407452621"/>
      <name val="Century Gothic"/>
      <family val="1"/>
      <scheme val="minor"/>
    </font>
    <font>
      <u/>
      <sz val="10"/>
      <color theme="10"/>
      <name val="Century Gothic"/>
      <family val="2"/>
      <scheme val="minor"/>
    </font>
    <font>
      <u/>
      <sz val="9"/>
      <color theme="10"/>
      <name val="Century Gothic"/>
      <family val="2"/>
      <scheme val="minor"/>
    </font>
    <font>
      <sz val="9"/>
      <color theme="1" tint="0.14999847407452621"/>
      <name val="Century Gothic"/>
      <family val="2"/>
      <scheme val="minor"/>
    </font>
  </fonts>
  <fills count="38">
    <fill>
      <patternFill patternType="none"/>
    </fill>
    <fill>
      <patternFill patternType="gray125"/>
    </fill>
    <fill>
      <patternFill patternType="solid">
        <fgColor theme="4" tint="0.59999389629810485"/>
        <bgColor indexed="65"/>
      </patternFill>
    </fill>
    <fill>
      <patternFill patternType="solid">
        <fgColor theme="4"/>
      </patternFill>
    </fill>
    <fill>
      <patternFill patternType="solid">
        <fgColor theme="8"/>
      </patternFill>
    </fill>
    <fill>
      <patternFill patternType="solid">
        <fgColor theme="2"/>
        <bgColor indexed="64"/>
      </patternFill>
    </fill>
    <fill>
      <patternFill patternType="solid">
        <fgColor theme="8" tint="0.59999389629810485"/>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7" tint="0.59999389629810485"/>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tint="0.79998168889431442"/>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42">
    <border>
      <left/>
      <right/>
      <top/>
      <bottom/>
      <diagonal/>
    </border>
    <border>
      <left style="thin">
        <color theme="4" tint="0.39994506668294322"/>
      </left>
      <right style="thin">
        <color theme="4" tint="0.39994506668294322"/>
      </right>
      <top style="thin">
        <color theme="4" tint="0.39994506668294322"/>
      </top>
      <bottom style="thin">
        <color theme="4" tint="0.39994506668294322"/>
      </bottom>
      <diagonal/>
    </border>
    <border>
      <left style="thick">
        <color theme="1" tint="0.499984740745262"/>
      </left>
      <right style="thick">
        <color theme="1" tint="0.499984740745262"/>
      </right>
      <top style="thick">
        <color theme="1" tint="0.499984740745262"/>
      </top>
      <bottom style="thick">
        <color theme="1" tint="0.499984740745262"/>
      </bottom>
      <diagonal/>
    </border>
    <border>
      <left/>
      <right/>
      <top/>
      <bottom style="medium">
        <color theme="4" tint="-0.24994659260841701"/>
      </bottom>
      <diagonal/>
    </border>
    <border>
      <left/>
      <right style="thin">
        <color theme="0"/>
      </right>
      <top/>
      <bottom/>
      <diagonal/>
    </border>
    <border>
      <left style="thin">
        <color theme="0"/>
      </left>
      <right style="thin">
        <color theme="0"/>
      </right>
      <top/>
      <bottom/>
      <diagonal/>
    </border>
    <border>
      <left style="thin">
        <color theme="0"/>
      </left>
      <right/>
      <top/>
      <bottom/>
      <diagonal/>
    </border>
    <border>
      <left/>
      <right/>
      <top/>
      <bottom style="thin">
        <color theme="8" tint="0.59996337778862885"/>
      </bottom>
      <diagonal/>
    </border>
    <border>
      <left style="thin">
        <color theme="8" tint="0.59996337778862885"/>
      </left>
      <right style="thin">
        <color theme="8" tint="0.59996337778862885"/>
      </right>
      <top style="thin">
        <color theme="8" tint="0.59996337778862885"/>
      </top>
      <bottom style="thin">
        <color theme="8" tint="0.59996337778862885"/>
      </bottom>
      <diagonal/>
    </border>
    <border>
      <left style="thin">
        <color theme="8" tint="0.59996337778862885"/>
      </left>
      <right style="thin">
        <color theme="8" tint="0.59996337778862885"/>
      </right>
      <top style="thin">
        <color theme="8" tint="0.59996337778862885"/>
      </top>
      <bottom/>
      <diagonal/>
    </border>
    <border>
      <left style="thin">
        <color theme="8" tint="0.59996337778862885"/>
      </left>
      <right style="thin">
        <color theme="8" tint="0.59996337778862885"/>
      </right>
      <top/>
      <bottom style="thin">
        <color theme="8" tint="0.59996337778862885"/>
      </bottom>
      <diagonal/>
    </border>
    <border>
      <left/>
      <right style="thin">
        <color theme="8" tint="0.59996337778862885"/>
      </right>
      <top style="thin">
        <color theme="8" tint="0.59996337778862885"/>
      </top>
      <bottom/>
      <diagonal/>
    </border>
    <border>
      <left/>
      <right style="thin">
        <color theme="8" tint="0.59996337778862885"/>
      </right>
      <top/>
      <bottom style="thin">
        <color theme="8" tint="0.59996337778862885"/>
      </bottom>
      <diagonal/>
    </border>
    <border>
      <left/>
      <right/>
      <top style="thin">
        <color theme="8" tint="0.59996337778862885"/>
      </top>
      <bottom/>
      <diagonal/>
    </border>
    <border>
      <left style="thin">
        <color theme="9" tint="0.59996337778862885"/>
      </left>
      <right style="thin">
        <color theme="9" tint="0.59996337778862885"/>
      </right>
      <top style="thin">
        <color theme="9" tint="0.59996337778862885"/>
      </top>
      <bottom/>
      <diagonal/>
    </border>
    <border>
      <left style="thin">
        <color theme="9" tint="0.59996337778862885"/>
      </left>
      <right style="thin">
        <color theme="9" tint="0.59996337778862885"/>
      </right>
      <top/>
      <bottom style="thin">
        <color theme="9" tint="0.59996337778862885"/>
      </bottom>
      <diagonal/>
    </border>
    <border>
      <left/>
      <right/>
      <top/>
      <bottom style="thin">
        <color theme="9" tint="0.59996337778862885"/>
      </bottom>
      <diagonal/>
    </border>
    <border>
      <left/>
      <right style="thin">
        <color theme="9" tint="0.59996337778862885"/>
      </right>
      <top/>
      <bottom style="thin">
        <color theme="9" tint="0.59996337778862885"/>
      </bottom>
      <diagonal/>
    </border>
    <border>
      <left/>
      <right/>
      <top style="thin">
        <color theme="9" tint="0.59996337778862885"/>
      </top>
      <bottom/>
      <diagonal/>
    </border>
    <border>
      <left/>
      <right style="thin">
        <color theme="9" tint="0.59996337778862885"/>
      </right>
      <top style="thin">
        <color theme="9" tint="0.59996337778862885"/>
      </top>
      <bottom/>
      <diagonal/>
    </border>
    <border>
      <left style="thin">
        <color theme="7" tint="0.59996337778862885"/>
      </left>
      <right style="thin">
        <color theme="7" tint="0.59996337778862885"/>
      </right>
      <top style="thin">
        <color theme="7" tint="0.59996337778862885"/>
      </top>
      <bottom/>
      <diagonal/>
    </border>
    <border>
      <left style="thin">
        <color theme="7" tint="0.59996337778862885"/>
      </left>
      <right style="thin">
        <color theme="7" tint="0.59996337778862885"/>
      </right>
      <top/>
      <bottom style="thin">
        <color theme="7" tint="0.59996337778862885"/>
      </bottom>
      <diagonal/>
    </border>
    <border>
      <left/>
      <right/>
      <top/>
      <bottom style="thin">
        <color theme="7" tint="0.59996337778862885"/>
      </bottom>
      <diagonal/>
    </border>
    <border>
      <left/>
      <right style="thin">
        <color theme="7" tint="0.59996337778862885"/>
      </right>
      <top/>
      <bottom style="thin">
        <color theme="7" tint="0.59996337778862885"/>
      </bottom>
      <diagonal/>
    </border>
    <border>
      <left/>
      <right/>
      <top style="thin">
        <color theme="7" tint="0.59996337778862885"/>
      </top>
      <bottom/>
      <diagonal/>
    </border>
    <border>
      <left/>
      <right style="thin">
        <color theme="7" tint="0.59996337778862885"/>
      </right>
      <top style="thin">
        <color theme="7" tint="0.59996337778862885"/>
      </top>
      <bottom/>
      <diagonal/>
    </border>
    <border>
      <left style="thin">
        <color theme="5" tint="0.59996337778862885"/>
      </left>
      <right style="thin">
        <color theme="5" tint="0.59996337778862885"/>
      </right>
      <top style="thin">
        <color theme="5" tint="0.59996337778862885"/>
      </top>
      <bottom/>
      <diagonal/>
    </border>
    <border>
      <left style="thin">
        <color theme="5" tint="0.59996337778862885"/>
      </left>
      <right style="thin">
        <color theme="5" tint="0.59996337778862885"/>
      </right>
      <top/>
      <bottom style="thin">
        <color theme="5" tint="0.59996337778862885"/>
      </bottom>
      <diagonal/>
    </border>
    <border>
      <left/>
      <right/>
      <top/>
      <bottom style="thin">
        <color theme="5" tint="0.59996337778862885"/>
      </bottom>
      <diagonal/>
    </border>
    <border>
      <left/>
      <right style="thin">
        <color theme="5" tint="0.59996337778862885"/>
      </right>
      <top/>
      <bottom style="thin">
        <color theme="5" tint="0.59996337778862885"/>
      </bottom>
      <diagonal/>
    </border>
    <border>
      <left/>
      <right/>
      <top style="thin">
        <color theme="5" tint="0.59996337778862885"/>
      </top>
      <bottom/>
      <diagonal/>
    </border>
    <border>
      <left/>
      <right style="thin">
        <color theme="5" tint="0.59996337778862885"/>
      </right>
      <top style="thin">
        <color theme="5" tint="0.59996337778862885"/>
      </top>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theme="9" tint="0.59996337778862885"/>
      </left>
      <right/>
      <top/>
      <bottom style="thin">
        <color theme="9" tint="0.59996337778862885"/>
      </bottom>
      <diagonal/>
    </border>
    <border>
      <left style="thin">
        <color theme="9" tint="0.59996337778862885"/>
      </left>
      <right style="thin">
        <color theme="9" tint="0.59996337778862885"/>
      </right>
      <top/>
      <bottom/>
      <diagonal/>
    </border>
    <border>
      <left style="thin">
        <color theme="7" tint="0.59996337778862885"/>
      </left>
      <right/>
      <top/>
      <bottom style="thin">
        <color theme="7" tint="0.59996337778862885"/>
      </bottom>
      <diagonal/>
    </border>
    <border>
      <left style="thin">
        <color theme="7" tint="0.59996337778862885"/>
      </left>
      <right style="thin">
        <color theme="7" tint="0.59996337778862885"/>
      </right>
      <top/>
      <bottom/>
      <diagonal/>
    </border>
  </borders>
  <cellStyleXfs count="51">
    <xf numFmtId="0" fontId="0" fillId="0" borderId="0">
      <alignment vertical="top"/>
    </xf>
    <xf numFmtId="0" fontId="9" fillId="2" borderId="0" applyNumberFormat="0" applyBorder="0" applyAlignment="0" applyProtection="0"/>
    <xf numFmtId="0" fontId="8" fillId="0" borderId="3" applyNumberFormat="0" applyFill="0" applyProtection="0">
      <alignment horizontal="left" vertical="center" indent="1"/>
    </xf>
    <xf numFmtId="0" fontId="3" fillId="3" borderId="1" applyNumberFormat="0" applyAlignment="0" applyProtection="0"/>
    <xf numFmtId="0" fontId="4" fillId="4" borderId="2" applyNumberFormat="0" applyProtection="0">
      <alignment vertical="center"/>
    </xf>
    <xf numFmtId="0" fontId="5" fillId="0" borderId="0" applyFill="0" applyBorder="0" applyProtection="0">
      <alignment vertical="center"/>
    </xf>
    <xf numFmtId="165" fontId="7" fillId="0" borderId="0" applyFont="0" applyFill="0" applyBorder="0" applyAlignment="0" applyProtection="0"/>
    <xf numFmtId="164" fontId="7" fillId="0" borderId="0" applyFont="0" applyFill="0" applyBorder="0" applyAlignment="0" applyProtection="0"/>
    <xf numFmtId="44" fontId="7" fillId="0" borderId="0" applyFont="0" applyFill="0" applyBorder="0" applyAlignment="0" applyProtection="0"/>
    <xf numFmtId="42" fontId="7" fillId="0" borderId="0" applyFont="0" applyFill="0" applyBorder="0" applyAlignment="0" applyProtection="0"/>
    <xf numFmtId="9" fontId="7" fillId="0" borderId="0" applyFont="0" applyFill="0" applyBorder="0" applyAlignment="0" applyProtection="0"/>
    <xf numFmtId="0" fontId="11" fillId="5" borderId="0" applyBorder="0" applyProtection="0">
      <alignment horizontal="left" vertical="top" wrapText="1" indent="1"/>
    </xf>
    <xf numFmtId="166" fontId="7" fillId="0" borderId="0">
      <alignment horizontal="left" indent="1"/>
    </xf>
    <xf numFmtId="0" fontId="10" fillId="5" borderId="0" applyNumberFormat="0" applyFont="0" applyBorder="0" applyAlignment="0">
      <alignment horizontal="left" vertical="center" indent="1"/>
    </xf>
    <xf numFmtId="0" fontId="6" fillId="0" borderId="0">
      <alignment horizontal="left" indent="1"/>
    </xf>
    <xf numFmtId="0" fontId="8" fillId="0" borderId="0" applyFill="0" applyProtection="0"/>
    <xf numFmtId="0" fontId="12" fillId="0" borderId="0" applyFill="0" applyProtection="0"/>
    <xf numFmtId="0" fontId="22" fillId="10" borderId="0" applyNumberFormat="0" applyBorder="0" applyAlignment="0" applyProtection="0"/>
    <xf numFmtId="0" fontId="23" fillId="11" borderId="0" applyNumberFormat="0" applyBorder="0" applyAlignment="0" applyProtection="0"/>
    <xf numFmtId="0" fontId="24" fillId="12" borderId="0" applyNumberFormat="0" applyBorder="0" applyAlignment="0" applyProtection="0"/>
    <xf numFmtId="0" fontId="25" fillId="13" borderId="32" applyNumberFormat="0" applyAlignment="0" applyProtection="0"/>
    <xf numFmtId="0" fontId="26" fillId="14" borderId="33" applyNumberFormat="0" applyAlignment="0" applyProtection="0"/>
    <xf numFmtId="0" fontId="27" fillId="14" borderId="32" applyNumberFormat="0" applyAlignment="0" applyProtection="0"/>
    <xf numFmtId="0" fontId="28" fillId="0" borderId="34" applyNumberFormat="0" applyFill="0" applyAlignment="0" applyProtection="0"/>
    <xf numFmtId="0" fontId="3" fillId="15" borderId="35" applyNumberFormat="0" applyAlignment="0" applyProtection="0"/>
    <xf numFmtId="0" fontId="29" fillId="0" borderId="0" applyNumberFormat="0" applyFill="0" applyBorder="0" applyAlignment="0" applyProtection="0"/>
    <xf numFmtId="0" fontId="12" fillId="16" borderId="36" applyNumberFormat="0" applyFont="0" applyAlignment="0" applyProtection="0"/>
    <xf numFmtId="0" fontId="30" fillId="0" borderId="0" applyNumberFormat="0" applyFill="0" applyBorder="0" applyAlignment="0" applyProtection="0"/>
    <xf numFmtId="0" fontId="31" fillId="0" borderId="37" applyNumberFormat="0" applyFill="0" applyAlignment="0" applyProtection="0"/>
    <xf numFmtId="0" fontId="1" fillId="17" borderId="0" applyNumberFormat="0" applyBorder="0" applyAlignment="0" applyProtection="0"/>
    <xf numFmtId="0" fontId="1" fillId="18" borderId="0" applyNumberFormat="0" applyBorder="0" applyAlignment="0" applyProtection="0"/>
    <xf numFmtId="0" fontId="32"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32"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32"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32"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33" fillId="0" borderId="0" applyNumberFormat="0" applyFill="0" applyBorder="0" applyAlignment="0" applyProtection="0">
      <alignment vertical="top"/>
    </xf>
  </cellStyleXfs>
  <cellXfs count="84">
    <xf numFmtId="0" fontId="0" fillId="0" borderId="0" xfId="0">
      <alignment vertical="top"/>
    </xf>
    <xf numFmtId="0" fontId="13" fillId="0" borderId="0" xfId="0" applyFont="1">
      <alignment vertical="top"/>
    </xf>
    <xf numFmtId="0" fontId="13" fillId="0" borderId="0" xfId="0" applyFont="1" applyFill="1" applyBorder="1">
      <alignment vertical="top"/>
    </xf>
    <xf numFmtId="0" fontId="13" fillId="0" borderId="0" xfId="2" applyFont="1" applyFill="1" applyBorder="1" applyAlignment="1">
      <alignment vertical="center"/>
    </xf>
    <xf numFmtId="0" fontId="14" fillId="0" borderId="0" xfId="5" applyFont="1" applyFill="1" applyAlignment="1">
      <alignment horizontal="left" vertical="center"/>
    </xf>
    <xf numFmtId="0" fontId="15" fillId="0" borderId="0" xfId="0" applyFont="1" applyAlignment="1">
      <alignment horizontal="left" vertical="center" indent="1"/>
    </xf>
    <xf numFmtId="0" fontId="17" fillId="6" borderId="4" xfId="2" applyFont="1" applyFill="1" applyBorder="1" applyAlignment="1">
      <alignment horizontal="center" vertical="center"/>
    </xf>
    <xf numFmtId="0" fontId="17" fillId="6" borderId="5" xfId="2" applyFont="1" applyFill="1" applyBorder="1" applyAlignment="1">
      <alignment horizontal="center" vertical="center"/>
    </xf>
    <xf numFmtId="0" fontId="17" fillId="6" borderId="6" xfId="2" applyFont="1" applyFill="1" applyBorder="1" applyAlignment="1">
      <alignment horizontal="center" vertical="center"/>
    </xf>
    <xf numFmtId="0" fontId="15" fillId="0" borderId="0" xfId="0" applyFont="1" applyAlignment="1">
      <alignment horizontal="center" vertical="center"/>
    </xf>
    <xf numFmtId="0" fontId="16" fillId="0" borderId="10" xfId="0" applyFont="1" applyFill="1" applyBorder="1" applyAlignment="1">
      <alignment horizontal="left" vertical="top" wrapText="1" indent="1"/>
    </xf>
    <xf numFmtId="0" fontId="16" fillId="0" borderId="0" xfId="0" applyFont="1" applyAlignment="1">
      <alignment horizontal="left" vertical="top" wrapText="1" indent="1"/>
    </xf>
    <xf numFmtId="0" fontId="13" fillId="0" borderId="8" xfId="16" applyFont="1" applyFill="1" applyBorder="1" applyAlignment="1">
      <alignment horizontal="center" vertical="center"/>
    </xf>
    <xf numFmtId="0" fontId="13" fillId="0" borderId="8" xfId="14" applyFont="1" applyFill="1" applyBorder="1" applyAlignment="1">
      <alignment horizontal="center" vertical="center"/>
    </xf>
    <xf numFmtId="0" fontId="17" fillId="7" borderId="4" xfId="2" applyFont="1" applyFill="1" applyBorder="1" applyAlignment="1">
      <alignment horizontal="center" vertical="center"/>
    </xf>
    <xf numFmtId="0" fontId="17" fillId="7" borderId="5" xfId="2" applyFont="1" applyFill="1" applyBorder="1" applyAlignment="1">
      <alignment horizontal="center" vertical="center"/>
    </xf>
    <xf numFmtId="0" fontId="17" fillId="7" borderId="6" xfId="2" applyFont="1" applyFill="1" applyBorder="1" applyAlignment="1">
      <alignment horizontal="center" vertical="center"/>
    </xf>
    <xf numFmtId="0" fontId="17" fillId="8" borderId="4" xfId="2" applyFont="1" applyFill="1" applyBorder="1" applyAlignment="1">
      <alignment horizontal="center" vertical="center"/>
    </xf>
    <xf numFmtId="0" fontId="17" fillId="8" borderId="5" xfId="2" applyFont="1" applyFill="1" applyBorder="1" applyAlignment="1">
      <alignment horizontal="center" vertical="center"/>
    </xf>
    <xf numFmtId="0" fontId="17" fillId="8" borderId="6" xfId="2" applyFont="1" applyFill="1" applyBorder="1" applyAlignment="1">
      <alignment horizontal="center" vertical="center"/>
    </xf>
    <xf numFmtId="0" fontId="16" fillId="0" borderId="15" xfId="0" applyFont="1" applyFill="1" applyBorder="1" applyAlignment="1">
      <alignment horizontal="left" vertical="top" wrapText="1" indent="1"/>
    </xf>
    <xf numFmtId="0" fontId="17" fillId="9" borderId="4" xfId="2" applyFont="1" applyFill="1" applyBorder="1" applyAlignment="1">
      <alignment horizontal="center" vertical="center"/>
    </xf>
    <xf numFmtId="0" fontId="17" fillId="9" borderId="5" xfId="2" applyFont="1" applyFill="1" applyBorder="1" applyAlignment="1">
      <alignment horizontal="center" vertical="center"/>
    </xf>
    <xf numFmtId="0" fontId="17" fillId="9" borderId="6" xfId="2" applyFont="1" applyFill="1" applyBorder="1" applyAlignment="1">
      <alignment horizontal="center" vertical="center"/>
    </xf>
    <xf numFmtId="0" fontId="16" fillId="0" borderId="21" xfId="0" applyFont="1" applyFill="1" applyBorder="1" applyAlignment="1">
      <alignment horizontal="left" vertical="top" wrapText="1" indent="1"/>
    </xf>
    <xf numFmtId="0" fontId="16" fillId="0" borderId="27" xfId="0" applyFont="1" applyFill="1" applyBorder="1" applyAlignment="1">
      <alignment horizontal="left" vertical="top" wrapText="1" indent="1"/>
    </xf>
    <xf numFmtId="0" fontId="13" fillId="0" borderId="0" xfId="0" applyFont="1" applyFill="1" applyBorder="1" applyAlignment="1">
      <alignment vertical="top"/>
    </xf>
    <xf numFmtId="0" fontId="15" fillId="0" borderId="0" xfId="0" applyFont="1" applyFill="1" applyBorder="1" applyAlignment="1">
      <alignment vertical="top"/>
    </xf>
    <xf numFmtId="0" fontId="16" fillId="0" borderId="0" xfId="0" applyFont="1" applyFill="1" applyBorder="1" applyAlignment="1">
      <alignment vertical="top"/>
    </xf>
    <xf numFmtId="0" fontId="13" fillId="0" borderId="0" xfId="0" applyFont="1" applyAlignment="1">
      <alignment vertical="top"/>
    </xf>
    <xf numFmtId="166" fontId="15" fillId="0" borderId="9" xfId="12" applyNumberFormat="1" applyFont="1" applyFill="1" applyBorder="1" applyAlignment="1">
      <alignment horizontal="right" vertical="center" indent="1"/>
    </xf>
    <xf numFmtId="166" fontId="15" fillId="0" borderId="11" xfId="12" applyNumberFormat="1" applyFont="1" applyFill="1" applyBorder="1" applyAlignment="1">
      <alignment horizontal="right" vertical="center" indent="1"/>
    </xf>
    <xf numFmtId="166" fontId="15" fillId="0" borderId="26" xfId="12" applyNumberFormat="1" applyFont="1" applyFill="1" applyBorder="1" applyAlignment="1">
      <alignment horizontal="right" vertical="center" indent="1"/>
    </xf>
    <xf numFmtId="166" fontId="15" fillId="0" borderId="20" xfId="12" applyNumberFormat="1" applyFont="1" applyFill="1" applyBorder="1" applyAlignment="1">
      <alignment horizontal="right" vertical="center" indent="1"/>
    </xf>
    <xf numFmtId="166" fontId="15" fillId="0" borderId="14" xfId="12" applyNumberFormat="1" applyFont="1" applyFill="1" applyBorder="1" applyAlignment="1">
      <alignment horizontal="right" vertical="center" indent="1"/>
    </xf>
    <xf numFmtId="0" fontId="33" fillId="0" borderId="0" xfId="50" applyFill="1" applyBorder="1" applyAlignment="1">
      <alignment vertical="top"/>
    </xf>
    <xf numFmtId="0" fontId="16" fillId="0" borderId="0" xfId="0" applyFont="1" applyFill="1" applyBorder="1" applyAlignment="1">
      <alignment vertical="top" wrapText="1"/>
    </xf>
    <xf numFmtId="0" fontId="34" fillId="0" borderId="0" xfId="0" applyFont="1" applyFill="1" applyBorder="1" applyAlignment="1">
      <alignment vertical="top"/>
    </xf>
    <xf numFmtId="0" fontId="34" fillId="0" borderId="10" xfId="0" applyFont="1" applyFill="1" applyBorder="1" applyAlignment="1">
      <alignment horizontal="left" vertical="top" wrapText="1" indent="1"/>
    </xf>
    <xf numFmtId="0" fontId="34" fillId="0" borderId="15" xfId="0" applyFont="1" applyFill="1" applyBorder="1" applyAlignment="1">
      <alignment horizontal="left" vertical="top" wrapText="1" indent="1"/>
    </xf>
    <xf numFmtId="0" fontId="35" fillId="0" borderId="0" xfId="0" applyFont="1" applyFill="1" applyBorder="1" applyAlignment="1">
      <alignment vertical="top" wrapText="1"/>
    </xf>
    <xf numFmtId="0" fontId="15" fillId="6" borderId="0" xfId="0" applyFont="1" applyFill="1" applyBorder="1" applyAlignment="1">
      <alignment vertical="top"/>
    </xf>
    <xf numFmtId="0" fontId="15" fillId="8" borderId="0" xfId="0" applyFont="1" applyFill="1" applyBorder="1" applyAlignment="1">
      <alignment vertical="top"/>
    </xf>
    <xf numFmtId="0" fontId="15" fillId="9" borderId="0" xfId="0" applyFont="1" applyFill="1" applyBorder="1" applyAlignment="1">
      <alignment vertical="top"/>
    </xf>
    <xf numFmtId="0" fontId="15" fillId="7" borderId="0" xfId="0" applyFont="1" applyFill="1" applyBorder="1" applyAlignment="1">
      <alignment vertical="top"/>
    </xf>
    <xf numFmtId="0" fontId="37" fillId="0" borderId="0" xfId="0" applyFont="1" applyFill="1" applyBorder="1" applyAlignment="1">
      <alignment vertical="top"/>
    </xf>
    <xf numFmtId="0" fontId="38" fillId="0" borderId="0" xfId="50" applyFont="1" applyFill="1" applyBorder="1" applyAlignment="1">
      <alignment vertical="top"/>
    </xf>
    <xf numFmtId="0" fontId="34" fillId="0" borderId="0" xfId="0" applyFont="1" applyFill="1" applyBorder="1" applyAlignment="1">
      <alignment vertical="top" wrapText="1"/>
    </xf>
    <xf numFmtId="0" fontId="34" fillId="0" borderId="21" xfId="0" applyFont="1" applyFill="1" applyBorder="1" applyAlignment="1">
      <alignment horizontal="left" vertical="top" wrapText="1" indent="1"/>
    </xf>
    <xf numFmtId="0" fontId="34" fillId="0" borderId="27" xfId="0" applyFont="1" applyFill="1" applyBorder="1" applyAlignment="1">
      <alignment horizontal="left" vertical="top" wrapText="1" indent="1"/>
    </xf>
    <xf numFmtId="0" fontId="35" fillId="0" borderId="27" xfId="0" applyFont="1" applyFill="1" applyBorder="1" applyAlignment="1">
      <alignment horizontal="left" vertical="top" wrapText="1" indent="1"/>
    </xf>
    <xf numFmtId="0" fontId="39" fillId="0" borderId="0" xfId="50" applyFont="1" applyFill="1" applyBorder="1" applyAlignment="1">
      <alignment vertical="top"/>
    </xf>
    <xf numFmtId="0" fontId="35" fillId="0" borderId="10" xfId="0" applyFont="1" applyFill="1" applyBorder="1" applyAlignment="1">
      <alignment horizontal="left" vertical="top" wrapText="1" indent="1"/>
    </xf>
    <xf numFmtId="0" fontId="35" fillId="0" borderId="15" xfId="0" applyFont="1" applyFill="1" applyBorder="1" applyAlignment="1">
      <alignment horizontal="left" vertical="top" wrapText="1" indent="1"/>
    </xf>
    <xf numFmtId="0" fontId="34" fillId="0" borderId="0" xfId="0" applyFont="1" applyFill="1" applyBorder="1" applyAlignment="1">
      <alignment horizontal="left" vertical="top" wrapText="1" indent="1"/>
    </xf>
    <xf numFmtId="0" fontId="16" fillId="0" borderId="38" xfId="0" applyFont="1" applyFill="1" applyBorder="1" applyAlignment="1">
      <alignment horizontal="left" vertical="top" wrapText="1" indent="1"/>
    </xf>
    <xf numFmtId="0" fontId="16" fillId="0" borderId="17" xfId="0" applyFont="1" applyFill="1" applyBorder="1" applyAlignment="1">
      <alignment horizontal="left" vertical="top" wrapText="1" indent="1"/>
    </xf>
    <xf numFmtId="166" fontId="15" fillId="0" borderId="39" xfId="12" applyNumberFormat="1" applyFont="1" applyFill="1" applyBorder="1" applyAlignment="1">
      <alignment horizontal="right" vertical="center" indent="1"/>
    </xf>
    <xf numFmtId="0" fontId="16" fillId="0" borderId="40" xfId="0" applyFont="1" applyFill="1" applyBorder="1" applyAlignment="1">
      <alignment horizontal="left" vertical="top" wrapText="1" indent="1"/>
    </xf>
    <xf numFmtId="0" fontId="16" fillId="0" borderId="23" xfId="0" applyFont="1" applyFill="1" applyBorder="1" applyAlignment="1">
      <alignment horizontal="left" vertical="top" wrapText="1" indent="1"/>
    </xf>
    <xf numFmtId="166" fontId="15" fillId="0" borderId="41" xfId="12" applyNumberFormat="1" applyFont="1" applyFill="1" applyBorder="1" applyAlignment="1">
      <alignment horizontal="right" vertical="center" indent="1"/>
    </xf>
    <xf numFmtId="0" fontId="18" fillId="0" borderId="0" xfId="5" applyFont="1" applyFill="1" applyBorder="1">
      <alignment vertical="center"/>
    </xf>
    <xf numFmtId="0" fontId="13" fillId="0" borderId="13" xfId="11" applyFont="1" applyFill="1" applyBorder="1" applyAlignment="1">
      <alignment horizontal="left" vertical="center" wrapText="1" indent="1"/>
    </xf>
    <xf numFmtId="0" fontId="13" fillId="0" borderId="11" xfId="11" applyFont="1" applyFill="1" applyBorder="1" applyAlignment="1">
      <alignment horizontal="left" vertical="center" wrapText="1" indent="1"/>
    </xf>
    <xf numFmtId="0" fontId="16" fillId="0" borderId="7" xfId="11" applyFont="1" applyFill="1" applyBorder="1" applyAlignment="1">
      <alignment horizontal="left" vertical="top" wrapText="1" indent="1"/>
    </xf>
    <xf numFmtId="0" fontId="16" fillId="0" borderId="12" xfId="11" applyFont="1" applyFill="1" applyBorder="1" applyAlignment="1">
      <alignment horizontal="left" vertical="top" wrapText="1" indent="1"/>
    </xf>
    <xf numFmtId="0" fontId="17" fillId="6" borderId="0" xfId="15" applyFont="1" applyFill="1" applyBorder="1" applyAlignment="1">
      <alignment horizontal="center" vertical="center"/>
    </xf>
    <xf numFmtId="0" fontId="19" fillId="0" borderId="0" xfId="5" applyFont="1" applyFill="1" applyBorder="1">
      <alignment vertical="center"/>
    </xf>
    <xf numFmtId="0" fontId="13" fillId="0" borderId="18" xfId="11" applyFont="1" applyFill="1" applyBorder="1" applyAlignment="1">
      <alignment horizontal="left" vertical="center" wrapText="1" indent="1"/>
    </xf>
    <xf numFmtId="0" fontId="13" fillId="0" borderId="19" xfId="11" applyFont="1" applyFill="1" applyBorder="1" applyAlignment="1">
      <alignment horizontal="left" vertical="center" wrapText="1" indent="1"/>
    </xf>
    <xf numFmtId="0" fontId="16" fillId="0" borderId="16" xfId="11" applyFont="1" applyFill="1" applyBorder="1" applyAlignment="1">
      <alignment horizontal="left" vertical="top" wrapText="1" indent="1"/>
    </xf>
    <xf numFmtId="0" fontId="16" fillId="0" borderId="17" xfId="11" applyFont="1" applyFill="1" applyBorder="1" applyAlignment="1">
      <alignment horizontal="left" vertical="top" wrapText="1" indent="1"/>
    </xf>
    <xf numFmtId="0" fontId="21" fillId="0" borderId="0" xfId="5" applyFont="1" applyFill="1" applyBorder="1">
      <alignment vertical="center"/>
    </xf>
    <xf numFmtId="0" fontId="13" fillId="0" borderId="24" xfId="11" applyFont="1" applyFill="1" applyBorder="1" applyAlignment="1">
      <alignment horizontal="left" vertical="center" wrapText="1" indent="1"/>
    </xf>
    <xf numFmtId="0" fontId="13" fillId="0" borderId="25" xfId="11" applyFont="1" applyFill="1" applyBorder="1" applyAlignment="1">
      <alignment horizontal="left" vertical="center" wrapText="1" indent="1"/>
    </xf>
    <xf numFmtId="0" fontId="16" fillId="0" borderId="22" xfId="11" applyFont="1" applyFill="1" applyBorder="1" applyAlignment="1">
      <alignment horizontal="left" vertical="top" wrapText="1" indent="1"/>
    </xf>
    <xf numFmtId="0" fontId="16" fillId="0" borderId="23" xfId="11" applyFont="1" applyFill="1" applyBorder="1" applyAlignment="1">
      <alignment horizontal="left" vertical="top" wrapText="1" indent="1"/>
    </xf>
    <xf numFmtId="0" fontId="20" fillId="0" borderId="0" xfId="5" applyFont="1" applyFill="1" applyBorder="1">
      <alignment vertical="center"/>
    </xf>
    <xf numFmtId="0" fontId="13" fillId="0" borderId="30" xfId="11" applyFont="1" applyFill="1" applyBorder="1" applyAlignment="1">
      <alignment horizontal="left" vertical="center" wrapText="1" indent="1"/>
    </xf>
    <xf numFmtId="0" fontId="13" fillId="0" borderId="31" xfId="11" applyFont="1" applyFill="1" applyBorder="1" applyAlignment="1">
      <alignment horizontal="left" vertical="center" wrapText="1" indent="1"/>
    </xf>
    <xf numFmtId="0" fontId="16" fillId="0" borderId="28" xfId="11" applyFont="1" applyFill="1" applyBorder="1" applyAlignment="1">
      <alignment horizontal="left" vertical="top" wrapText="1" indent="1"/>
    </xf>
    <xf numFmtId="0" fontId="16" fillId="0" borderId="29" xfId="11" applyFont="1" applyFill="1" applyBorder="1" applyAlignment="1">
      <alignment horizontal="left" vertical="top" wrapText="1" indent="1"/>
    </xf>
    <xf numFmtId="0" fontId="35" fillId="0" borderId="38" xfId="0" applyFont="1" applyFill="1" applyBorder="1" applyAlignment="1">
      <alignment horizontal="left" vertical="top" wrapText="1" indent="1"/>
    </xf>
    <xf numFmtId="0" fontId="40" fillId="0" borderId="0" xfId="0" applyFont="1" applyFill="1" applyBorder="1" applyAlignment="1">
      <alignment vertical="top"/>
    </xf>
  </cellXfs>
  <cellStyles count="51">
    <cellStyle name="20 % - Accent1" xfId="29" builtinId="30" customBuiltin="1"/>
    <cellStyle name="20 % - Accent2" xfId="32" builtinId="34" customBuiltin="1"/>
    <cellStyle name="20 % - Accent3" xfId="36" builtinId="38" customBuiltin="1"/>
    <cellStyle name="20 % - Accent4" xfId="40" builtinId="42" customBuiltin="1"/>
    <cellStyle name="20 % - Accent5" xfId="43" builtinId="46" customBuiltin="1"/>
    <cellStyle name="20 % - Accent6" xfId="47" builtinId="50" customBuiltin="1"/>
    <cellStyle name="40 % - Accent1" xfId="1" builtinId="31" customBuiltin="1"/>
    <cellStyle name="40 % - Accent2" xfId="33" builtinId="35" customBuiltin="1"/>
    <cellStyle name="40 % - Accent3" xfId="37" builtinId="39" customBuiltin="1"/>
    <cellStyle name="40 % - Accent4" xfId="41" builtinId="43" customBuiltin="1"/>
    <cellStyle name="40 % - Accent5" xfId="44" builtinId="47" customBuiltin="1"/>
    <cellStyle name="40 % - Accent6" xfId="48" builtinId="51" customBuiltin="1"/>
    <cellStyle name="60 % - Accent1" xfId="30" builtinId="32" customBuiltin="1"/>
    <cellStyle name="60 % - Accent2" xfId="34" builtinId="36" customBuiltin="1"/>
    <cellStyle name="60 % - Accent3" xfId="38" builtinId="40" customBuiltin="1"/>
    <cellStyle name="60 % - Accent4" xfId="42" builtinId="44" customBuiltin="1"/>
    <cellStyle name="60 % - Accent5" xfId="45" builtinId="48" customBuiltin="1"/>
    <cellStyle name="60 % - Accent6" xfId="49" builtinId="52" customBuiltin="1"/>
    <cellStyle name="À bandes" xfId="13"/>
    <cellStyle name="Accent1" xfId="3" builtinId="29" customBuiltin="1"/>
    <cellStyle name="Accent2" xfId="31" builtinId="33" customBuiltin="1"/>
    <cellStyle name="Accent3" xfId="35" builtinId="37" customBuiltin="1"/>
    <cellStyle name="Accent4" xfId="39" builtinId="41" customBuiltin="1"/>
    <cellStyle name="Accent5" xfId="4" builtinId="45" customBuiltin="1"/>
    <cellStyle name="Accent6" xfId="46" builtinId="49" customBuiltin="1"/>
    <cellStyle name="Avertissement" xfId="25" builtinId="11" customBuiltin="1"/>
    <cellStyle name="Calcul" xfId="22" builtinId="22" customBuiltin="1"/>
    <cellStyle name="Cellule liée" xfId="23" builtinId="24" customBuiltin="1"/>
    <cellStyle name="Entrée" xfId="20" builtinId="20" customBuiltin="1"/>
    <cellStyle name="Insatisfaisant" xfId="18" builtinId="27" customBuiltin="1"/>
    <cellStyle name="Jour" xfId="12"/>
    <cellStyle name="Lien hypertexte" xfId="50" builtinId="8"/>
    <cellStyle name="Milliers" xfId="6" builtinId="3" customBuiltin="1"/>
    <cellStyle name="Milliers [0]" xfId="7" builtinId="6" customBuiltin="1"/>
    <cellStyle name="Monétaire" xfId="8" builtinId="4" customBuiltin="1"/>
    <cellStyle name="Monétaire [0]" xfId="9" builtinId="7" customBuiltin="1"/>
    <cellStyle name="Neutre" xfId="19" builtinId="28" customBuiltin="1"/>
    <cellStyle name="Normal" xfId="0" builtinId="0" customBuiltin="1"/>
    <cellStyle name="Note" xfId="26" builtinId="10" customBuiltin="1"/>
    <cellStyle name="Pourcentage" xfId="10" builtinId="5" customBuiltin="1"/>
    <cellStyle name="Saisie des paramètres" xfId="14"/>
    <cellStyle name="Satisfaisant" xfId="17" builtinId="26" customBuiltin="1"/>
    <cellStyle name="Sortie" xfId="21" builtinId="21" customBuiltin="1"/>
    <cellStyle name="Texte explicatif" xfId="27" builtinId="53" customBuiltin="1"/>
    <cellStyle name="Titre" xfId="5" builtinId="15" customBuiltin="1"/>
    <cellStyle name="Titre 1" xfId="2" builtinId="16" customBuiltin="1"/>
    <cellStyle name="Titre 2" xfId="15" builtinId="17" customBuiltin="1"/>
    <cellStyle name="Titre 3" xfId="16" builtinId="18" customBuiltin="1"/>
    <cellStyle name="Titre 4" xfId="11" builtinId="19" customBuiltin="1"/>
    <cellStyle name="Total" xfId="28" builtinId="25" customBuiltin="1"/>
    <cellStyle name="Vérification" xfId="24" builtinId="23" customBuiltin="1"/>
  </cellStyles>
  <dxfs count="24">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F1F2F5"/>
      <rgbColor rgb="00008080"/>
      <rgbColor rgb="00E4EAF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314265"/>
      <rgbColor rgb="00CCFFCC"/>
      <rgbColor rgb="00FFEECD"/>
      <rgbColor rgb="00D0D8E2"/>
      <rgbColor rgb="00FF99CC"/>
      <rgbColor rgb="00CC99FF"/>
      <rgbColor rgb="00FFCC99"/>
      <rgbColor rgb="003366FF"/>
      <rgbColor rgb="0033CCCC"/>
      <rgbColor rgb="0099CC00"/>
      <rgbColor rgb="00FFCC00"/>
      <rgbColor rgb="00FF9900"/>
      <rgbColor rgb="00FF6600"/>
      <rgbColor rgb="00717789"/>
      <rgbColor rgb="00969696"/>
      <rgbColor rgb="00003366"/>
      <rgbColor rgb="00339966"/>
      <rgbColor rgb="00003300"/>
      <rgbColor rgb="00333300"/>
      <rgbColor rgb="00993300"/>
      <rgbColor rgb="00993366"/>
      <rgbColor rgb="00333399"/>
      <rgbColor rgb="004B4B4B"/>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4.png"/></Relationships>
</file>

<file path=xl/drawings/_rels/drawing11.xml.rels><?xml version="1.0" encoding="UTF-8" standalone="yes"?>
<Relationships xmlns="http://schemas.openxmlformats.org/package/2006/relationships"><Relationship Id="rId1" Type="http://schemas.openxmlformats.org/officeDocument/2006/relationships/image" Target="../media/image4.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1" Type="http://schemas.openxmlformats.org/officeDocument/2006/relationships/image" Target="../media/image3.png"/></Relationships>
</file>

<file path=xl/drawings/_rels/drawing9.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4</xdr:col>
      <xdr:colOff>515896</xdr:colOff>
      <xdr:row>1</xdr:row>
      <xdr:rowOff>0</xdr:rowOff>
    </xdr:from>
    <xdr:to>
      <xdr:col>7</xdr:col>
      <xdr:colOff>1265278</xdr:colOff>
      <xdr:row>1</xdr:row>
      <xdr:rowOff>1143000</xdr:rowOff>
    </xdr:to>
    <xdr:pic>
      <xdr:nvPicPr>
        <xdr:cNvPr id="3" name="Image 2" descr="En-tête Hiver&#10;&#10;Photomontage de Word : hiver">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srcRect/>
        <a:stretch/>
      </xdr:blipFill>
      <xdr:spPr>
        <a:xfrm>
          <a:off x="4440196" y="114300"/>
          <a:ext cx="4549857" cy="11430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4</xdr:col>
      <xdr:colOff>330539</xdr:colOff>
      <xdr:row>1</xdr:row>
      <xdr:rowOff>0</xdr:rowOff>
    </xdr:from>
    <xdr:to>
      <xdr:col>8</xdr:col>
      <xdr:colOff>12361</xdr:colOff>
      <xdr:row>1</xdr:row>
      <xdr:rowOff>1143000</xdr:rowOff>
    </xdr:to>
    <xdr:pic>
      <xdr:nvPicPr>
        <xdr:cNvPr id="4" name="Image 3" descr="En-tête Automne&#10;&#10;Photomontage de Word : automne">
          <a:extLst>
            <a:ext uri="{FF2B5EF4-FFF2-40B4-BE49-F238E27FC236}">
              <a16:creationId xmlns:a16="http://schemas.microsoft.com/office/drawing/2014/main" id="{00000000-0008-0000-0900-000004000000}"/>
            </a:ext>
          </a:extLst>
        </xdr:cNvPr>
        <xdr:cNvPicPr>
          <a:picLocks noChangeAspect="1"/>
        </xdr:cNvPicPr>
      </xdr:nvPicPr>
      <xdr:blipFill>
        <a:blip xmlns:r="http://schemas.openxmlformats.org/officeDocument/2006/relationships" r:embed="rId1"/>
        <a:srcRect/>
        <a:stretch/>
      </xdr:blipFill>
      <xdr:spPr>
        <a:xfrm>
          <a:off x="4254839" y="114300"/>
          <a:ext cx="4749122" cy="11430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4</xdr:col>
      <xdr:colOff>330539</xdr:colOff>
      <xdr:row>1</xdr:row>
      <xdr:rowOff>0</xdr:rowOff>
    </xdr:from>
    <xdr:to>
      <xdr:col>8</xdr:col>
      <xdr:colOff>12361</xdr:colOff>
      <xdr:row>1</xdr:row>
      <xdr:rowOff>1143000</xdr:rowOff>
    </xdr:to>
    <xdr:pic>
      <xdr:nvPicPr>
        <xdr:cNvPr id="4" name="Image 3" descr="En-tête Automne&#10;&#10;Photomontage de Word : automne">
          <a:extLst>
            <a:ext uri="{FF2B5EF4-FFF2-40B4-BE49-F238E27FC236}">
              <a16:creationId xmlns:a16="http://schemas.microsoft.com/office/drawing/2014/main" id="{00000000-0008-0000-0A00-000004000000}"/>
            </a:ext>
          </a:extLst>
        </xdr:cNvPr>
        <xdr:cNvPicPr>
          <a:picLocks noChangeAspect="1"/>
        </xdr:cNvPicPr>
      </xdr:nvPicPr>
      <xdr:blipFill>
        <a:blip xmlns:r="http://schemas.openxmlformats.org/officeDocument/2006/relationships" r:embed="rId1"/>
        <a:srcRect/>
        <a:stretch/>
      </xdr:blipFill>
      <xdr:spPr>
        <a:xfrm>
          <a:off x="4254839" y="114300"/>
          <a:ext cx="4749122" cy="11430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4</xdr:col>
      <xdr:colOff>515896</xdr:colOff>
      <xdr:row>1</xdr:row>
      <xdr:rowOff>0</xdr:rowOff>
    </xdr:from>
    <xdr:to>
      <xdr:col>7</xdr:col>
      <xdr:colOff>1265278</xdr:colOff>
      <xdr:row>1</xdr:row>
      <xdr:rowOff>1143000</xdr:rowOff>
    </xdr:to>
    <xdr:pic>
      <xdr:nvPicPr>
        <xdr:cNvPr id="3" name="Image 2" descr="En-tête Hiver&#10;&#10;Photomontage de Word : hiver">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1"/>
        <a:srcRect/>
        <a:stretch/>
      </xdr:blipFill>
      <xdr:spPr>
        <a:xfrm>
          <a:off x="4440196" y="114300"/>
          <a:ext cx="4549857" cy="1143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515896</xdr:colOff>
      <xdr:row>1</xdr:row>
      <xdr:rowOff>0</xdr:rowOff>
    </xdr:from>
    <xdr:to>
      <xdr:col>7</xdr:col>
      <xdr:colOff>1265278</xdr:colOff>
      <xdr:row>1</xdr:row>
      <xdr:rowOff>1143000</xdr:rowOff>
    </xdr:to>
    <xdr:pic>
      <xdr:nvPicPr>
        <xdr:cNvPr id="3" name="Image 2" descr="En-tête Hiver&#10;&#10;Photomontage de Word : hiver">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srcRect/>
        <a:stretch/>
      </xdr:blipFill>
      <xdr:spPr>
        <a:xfrm>
          <a:off x="4440196" y="114300"/>
          <a:ext cx="4549857" cy="11430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4</xdr:col>
      <xdr:colOff>80952</xdr:colOff>
      <xdr:row>1</xdr:row>
      <xdr:rowOff>0</xdr:rowOff>
    </xdr:from>
    <xdr:to>
      <xdr:col>7</xdr:col>
      <xdr:colOff>1262073</xdr:colOff>
      <xdr:row>1</xdr:row>
      <xdr:rowOff>1143000</xdr:rowOff>
    </xdr:to>
    <xdr:pic>
      <xdr:nvPicPr>
        <xdr:cNvPr id="2" name="Image 1" descr="En-tête Printemps&#10;&#10;Photomontage de Word : printemps">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rcRect/>
        <a:stretch/>
      </xdr:blipFill>
      <xdr:spPr>
        <a:xfrm>
          <a:off x="4005252" y="114300"/>
          <a:ext cx="4981596" cy="11430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80952</xdr:colOff>
      <xdr:row>1</xdr:row>
      <xdr:rowOff>0</xdr:rowOff>
    </xdr:from>
    <xdr:to>
      <xdr:col>7</xdr:col>
      <xdr:colOff>1262073</xdr:colOff>
      <xdr:row>1</xdr:row>
      <xdr:rowOff>1143000</xdr:rowOff>
    </xdr:to>
    <xdr:pic>
      <xdr:nvPicPr>
        <xdr:cNvPr id="4" name="Image 3" descr="En-tête Printemps&#10;&#10;Photomontage de Word : printemps">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srcRect/>
        <a:stretch/>
      </xdr:blipFill>
      <xdr:spPr>
        <a:xfrm>
          <a:off x="4005252" y="114300"/>
          <a:ext cx="4981596" cy="11430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100002</xdr:colOff>
      <xdr:row>1</xdr:row>
      <xdr:rowOff>0</xdr:rowOff>
    </xdr:from>
    <xdr:to>
      <xdr:col>8</xdr:col>
      <xdr:colOff>14298</xdr:colOff>
      <xdr:row>1</xdr:row>
      <xdr:rowOff>1143000</xdr:rowOff>
    </xdr:to>
    <xdr:pic>
      <xdr:nvPicPr>
        <xdr:cNvPr id="4" name="Image 3" descr="En-tête Printemps&#10;&#10;Photomontage de Word : printemps">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srcRect/>
        <a:stretch/>
      </xdr:blipFill>
      <xdr:spPr>
        <a:xfrm>
          <a:off x="4024302" y="114300"/>
          <a:ext cx="4981596" cy="11430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448575</xdr:colOff>
      <xdr:row>1</xdr:row>
      <xdr:rowOff>0</xdr:rowOff>
    </xdr:from>
    <xdr:to>
      <xdr:col>8</xdr:col>
      <xdr:colOff>8624</xdr:colOff>
      <xdr:row>1</xdr:row>
      <xdr:rowOff>1143000</xdr:rowOff>
    </xdr:to>
    <xdr:pic>
      <xdr:nvPicPr>
        <xdr:cNvPr id="3" name="Image 2" descr="En-tête Été&#10;&#10;Photomontage de Word : été">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srcRect/>
        <a:stretch/>
      </xdr:blipFill>
      <xdr:spPr>
        <a:xfrm>
          <a:off x="4372875" y="114300"/>
          <a:ext cx="4627349" cy="11430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448575</xdr:colOff>
      <xdr:row>1</xdr:row>
      <xdr:rowOff>0</xdr:rowOff>
    </xdr:from>
    <xdr:to>
      <xdr:col>8</xdr:col>
      <xdr:colOff>8624</xdr:colOff>
      <xdr:row>1</xdr:row>
      <xdr:rowOff>1143000</xdr:rowOff>
    </xdr:to>
    <xdr:pic>
      <xdr:nvPicPr>
        <xdr:cNvPr id="4" name="Image 3" descr="En-tête Été&#10;&#10;Photomontage de Word : été">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srcRect/>
        <a:stretch/>
      </xdr:blipFill>
      <xdr:spPr>
        <a:xfrm>
          <a:off x="4372875" y="114300"/>
          <a:ext cx="4627349" cy="11430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448575</xdr:colOff>
      <xdr:row>1</xdr:row>
      <xdr:rowOff>0</xdr:rowOff>
    </xdr:from>
    <xdr:to>
      <xdr:col>8</xdr:col>
      <xdr:colOff>8624</xdr:colOff>
      <xdr:row>1</xdr:row>
      <xdr:rowOff>1143000</xdr:rowOff>
    </xdr:to>
    <xdr:pic>
      <xdr:nvPicPr>
        <xdr:cNvPr id="4" name="Image 3" descr="En-tête Été&#10;&#10;Photomontage de Word : été">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1"/>
        <a:srcRect/>
        <a:stretch/>
      </xdr:blipFill>
      <xdr:spPr>
        <a:xfrm>
          <a:off x="4372875" y="114300"/>
          <a:ext cx="4627349" cy="11430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4</xdr:col>
      <xdr:colOff>330539</xdr:colOff>
      <xdr:row>1</xdr:row>
      <xdr:rowOff>0</xdr:rowOff>
    </xdr:from>
    <xdr:to>
      <xdr:col>8</xdr:col>
      <xdr:colOff>12361</xdr:colOff>
      <xdr:row>1</xdr:row>
      <xdr:rowOff>1143000</xdr:rowOff>
    </xdr:to>
    <xdr:pic>
      <xdr:nvPicPr>
        <xdr:cNvPr id="3" name="Image 2" descr="En-tête Automne&#10;&#10;Photomontage de Word : automne">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1"/>
        <a:srcRect/>
        <a:stretch/>
      </xdr:blipFill>
      <xdr:spPr>
        <a:xfrm>
          <a:off x="4254839" y="114300"/>
          <a:ext cx="4749122" cy="11430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Custom 6">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ustomProperty" Target="../customProperty1.bin"/><Relationship Id="rId2" Type="http://schemas.openxmlformats.org/officeDocument/2006/relationships/printerSettings" Target="../printerSettings/printerSettings1.bin"/><Relationship Id="rId1" Type="http://schemas.openxmlformats.org/officeDocument/2006/relationships/hyperlink" Target="https://www.hivr4p.org/"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0.bin"/><Relationship Id="rId1" Type="http://schemas.openxmlformats.org/officeDocument/2006/relationships/hyperlink" Target="https://www.iapac.org/conferences/fast-track-cities-2021/" TargetMode="Externa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www.hivr4p.org/" TargetMode="External"/></Relationships>
</file>

<file path=xl/worksheets/_rels/sheet3.xml.rels><?xml version="1.0" encoding="UTF-8" standalone="yes"?>
<Relationships xmlns="http://schemas.openxmlformats.org/package/2006/relationships"><Relationship Id="rId3" Type="http://schemas.openxmlformats.org/officeDocument/2006/relationships/hyperlink" Target="https://cns.sante.fr/evenement/colloque-vhc-en-prison/" TargetMode="External"/><Relationship Id="rId2" Type="http://schemas.openxmlformats.org/officeDocument/2006/relationships/hyperlink" Target="https://santesex2021.sciencesconf.org/resource/page/id/5" TargetMode="External"/><Relationship Id="rId1" Type="http://schemas.openxmlformats.org/officeDocument/2006/relationships/hyperlink" Target="https://www.croiconference.org/" TargetMode="External"/><Relationship Id="rId5" Type="http://schemas.openxmlformats.org/officeDocument/2006/relationships/drawing" Target="../drawings/drawing3.xml"/><Relationship Id="rId4"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7.bin"/><Relationship Id="rId1" Type="http://schemas.openxmlformats.org/officeDocument/2006/relationships/hyperlink" Target="https://www.stihiv2021.org/" TargetMode="Externa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8" tint="0.59999389629810485"/>
    <pageSetUpPr autoPageBreaks="0" fitToPage="1"/>
  </sheetPr>
  <dimension ref="A1:Q15"/>
  <sheetViews>
    <sheetView showGridLines="0" showRowColHeaders="0" topLeftCell="A7" zoomScaleNormal="100" workbookViewId="0">
      <selection activeCell="J14" sqref="J14"/>
    </sheetView>
  </sheetViews>
  <sheetFormatPr baseColWidth="10" defaultColWidth="8.75" defaultRowHeight="16.5" x14ac:dyDescent="0.3"/>
  <cols>
    <col min="1" max="1" width="1.625" style="29" customWidth="1"/>
    <col min="2" max="8" width="16.625" style="29" customWidth="1"/>
    <col min="9" max="9" width="11.25" style="26" customWidth="1"/>
    <col min="10" max="10" width="20.25" style="26" customWidth="1"/>
    <col min="11" max="11" width="1.625" style="26" customWidth="1"/>
    <col min="12" max="16384" width="8.75" style="26"/>
  </cols>
  <sheetData>
    <row r="1" spans="1:17" ht="9" customHeight="1" x14ac:dyDescent="0.3">
      <c r="A1" s="1"/>
      <c r="B1" s="1"/>
      <c r="C1" s="1"/>
      <c r="D1" s="1"/>
      <c r="E1" s="1"/>
      <c r="F1" s="1"/>
      <c r="G1" s="1"/>
      <c r="H1" s="1"/>
      <c r="J1" s="2"/>
    </row>
    <row r="2" spans="1:17" ht="96" customHeight="1" x14ac:dyDescent="0.3">
      <c r="A2" s="1"/>
      <c r="B2" s="61" t="str">
        <f>"Janvier "&amp;AnnéeCalendrier</f>
        <v>Janvier 2021</v>
      </c>
      <c r="C2" s="61"/>
      <c r="D2" s="61"/>
      <c r="E2" s="3"/>
      <c r="F2" s="3"/>
      <c r="G2" s="3"/>
      <c r="H2" s="4"/>
      <c r="J2" s="2"/>
    </row>
    <row r="3" spans="1:17" s="27" customFormat="1" ht="24" customHeight="1" x14ac:dyDescent="0.3">
      <c r="A3" s="9"/>
      <c r="B3" s="6" t="str">
        <f>DébutSemaine</f>
        <v>Lundi</v>
      </c>
      <c r="C3" s="7" t="str">
        <f t="shared" ref="C3:H3" si="0">TEXT(C4,"jjjj")</f>
        <v>mardi</v>
      </c>
      <c r="D3" s="7" t="str">
        <f t="shared" si="0"/>
        <v>mercredi</v>
      </c>
      <c r="E3" s="7" t="str">
        <f t="shared" si="0"/>
        <v>jeudi</v>
      </c>
      <c r="F3" s="7" t="str">
        <f t="shared" si="0"/>
        <v>vendredi</v>
      </c>
      <c r="G3" s="7" t="str">
        <f t="shared" si="0"/>
        <v>samedi</v>
      </c>
      <c r="H3" s="8" t="str">
        <f t="shared" si="0"/>
        <v>dimanche</v>
      </c>
      <c r="I3" s="41"/>
      <c r="J3" s="8" t="s">
        <v>6</v>
      </c>
      <c r="K3" s="41"/>
      <c r="L3" s="41"/>
      <c r="P3" s="66" t="s">
        <v>2</v>
      </c>
      <c r="Q3" s="66"/>
    </row>
    <row r="4" spans="1:17" s="27" customFormat="1" ht="24" customHeight="1" x14ac:dyDescent="0.3">
      <c r="A4" s="5"/>
      <c r="B4" s="30">
        <f t="array" ref="B4:H4">JoursEtSemaines+DATE(AnnéeCalendrier,1,1)-WEEKDAY(DATE(AnnéeCalendrier,1,1),(DébutSemaine="Lundi")+1)+1</f>
        <v>44193</v>
      </c>
      <c r="C4" s="30">
        <v>44194</v>
      </c>
      <c r="D4" s="30">
        <v>44195</v>
      </c>
      <c r="E4" s="30">
        <v>44196</v>
      </c>
      <c r="F4" s="30">
        <v>44197</v>
      </c>
      <c r="G4" s="30">
        <v>44198</v>
      </c>
      <c r="H4" s="31">
        <v>44199</v>
      </c>
      <c r="P4" s="12" t="s">
        <v>3</v>
      </c>
      <c r="Q4" s="12" t="s">
        <v>4</v>
      </c>
    </row>
    <row r="5" spans="1:17" s="28" customFormat="1" ht="56.1" customHeight="1" x14ac:dyDescent="0.3">
      <c r="A5" s="11"/>
      <c r="B5" s="10"/>
      <c r="C5" s="10"/>
      <c r="D5" s="10"/>
      <c r="E5" s="10"/>
      <c r="F5" s="10"/>
      <c r="G5" s="10"/>
      <c r="H5" s="10"/>
      <c r="J5" s="35"/>
      <c r="P5" s="13">
        <v>2021</v>
      </c>
      <c r="Q5" s="13" t="s">
        <v>5</v>
      </c>
    </row>
    <row r="6" spans="1:17" s="27" customFormat="1" ht="24" customHeight="1" x14ac:dyDescent="0.3">
      <c r="A6" s="5"/>
      <c r="B6" s="30">
        <f t="array" ref="B6:H6">JoursEtSemaines+DATE(AnnéeCalendrier,1,1)-WEEKDAY(DATE(AnnéeCalendrier,1,1),(DébutSemaine="Lundi")+1)+8</f>
        <v>44200</v>
      </c>
      <c r="C6" s="30">
        <v>44201</v>
      </c>
      <c r="D6" s="30">
        <v>44202</v>
      </c>
      <c r="E6" s="30">
        <v>44203</v>
      </c>
      <c r="F6" s="30">
        <v>44204</v>
      </c>
      <c r="G6" s="30">
        <v>44205</v>
      </c>
      <c r="H6" s="30">
        <v>44206</v>
      </c>
    </row>
    <row r="7" spans="1:17" s="28" customFormat="1" ht="56.1" customHeight="1" x14ac:dyDescent="0.3">
      <c r="A7" s="11"/>
      <c r="B7" s="10"/>
      <c r="C7" s="10" t="s">
        <v>49</v>
      </c>
      <c r="D7" s="10"/>
      <c r="E7" s="10"/>
      <c r="F7" s="10"/>
      <c r="G7" s="10"/>
      <c r="H7" s="10"/>
    </row>
    <row r="8" spans="1:17" s="27" customFormat="1" ht="24" customHeight="1" x14ac:dyDescent="0.3">
      <c r="A8" s="5"/>
      <c r="B8" s="30">
        <f t="array" ref="B8:H8">JoursEtSemaines+DATE(AnnéeCalendrier,1,1)-WEEKDAY(DATE(AnnéeCalendrier,1,1),(DébutSemaine="Lundi")+1)+15</f>
        <v>44207</v>
      </c>
      <c r="C8" s="30">
        <v>44208</v>
      </c>
      <c r="D8" s="30">
        <v>44209</v>
      </c>
      <c r="E8" s="30">
        <v>44210</v>
      </c>
      <c r="F8" s="30">
        <v>44211</v>
      </c>
      <c r="G8" s="30">
        <v>44212</v>
      </c>
      <c r="H8" s="30">
        <v>44213</v>
      </c>
      <c r="I8" s="37"/>
      <c r="J8" s="46"/>
    </row>
    <row r="9" spans="1:17" s="28" customFormat="1" ht="56.1" customHeight="1" x14ac:dyDescent="0.3">
      <c r="A9" s="11"/>
      <c r="B9" s="10"/>
      <c r="C9" s="38" t="s">
        <v>48</v>
      </c>
      <c r="D9" s="10"/>
      <c r="E9" s="10"/>
      <c r="F9" s="10"/>
      <c r="G9" s="10"/>
      <c r="H9" s="38"/>
    </row>
    <row r="10" spans="1:17" s="27" customFormat="1" ht="24" customHeight="1" x14ac:dyDescent="0.3">
      <c r="A10" s="5"/>
      <c r="B10" s="30">
        <f t="array" ref="B10:H10">JoursEtSemaines+DATE(AnnéeCalendrier,1,1)-WEEKDAY(DATE(AnnéeCalendrier,1,1),(DébutSemaine="Lundi")+1)+22</f>
        <v>44214</v>
      </c>
      <c r="C10" s="30">
        <v>44215</v>
      </c>
      <c r="D10" s="30">
        <v>44216</v>
      </c>
      <c r="E10" s="30">
        <v>44217</v>
      </c>
      <c r="F10" s="30">
        <v>44218</v>
      </c>
      <c r="G10" s="30">
        <v>44219</v>
      </c>
      <c r="H10" s="30">
        <v>44220</v>
      </c>
    </row>
    <row r="11" spans="1:17" s="28" customFormat="1" ht="56.1" customHeight="1" x14ac:dyDescent="0.3">
      <c r="A11" s="11"/>
      <c r="B11" s="38"/>
      <c r="C11" s="38"/>
      <c r="D11" s="38"/>
      <c r="E11" s="38" t="s">
        <v>50</v>
      </c>
      <c r="F11" s="10"/>
      <c r="G11" s="10"/>
      <c r="H11" s="10"/>
    </row>
    <row r="12" spans="1:17" s="27" customFormat="1" ht="24" customHeight="1" x14ac:dyDescent="0.3">
      <c r="A12" s="5"/>
      <c r="B12" s="30">
        <f t="array" ref="B12:H12">JoursEtSemaines+DATE(AnnéeCalendrier,1,1)-WEEKDAY(DATE(AnnéeCalendrier,1,1),(DébutSemaine="Lundi")+1)+29</f>
        <v>44221</v>
      </c>
      <c r="C12" s="30">
        <v>44222</v>
      </c>
      <c r="D12" s="30">
        <v>44223</v>
      </c>
      <c r="E12" s="30">
        <v>44224</v>
      </c>
      <c r="F12" s="30">
        <v>44225</v>
      </c>
      <c r="G12" s="30">
        <v>44226</v>
      </c>
      <c r="H12" s="30">
        <v>44227</v>
      </c>
    </row>
    <row r="13" spans="1:17" s="28" customFormat="1" ht="56.1" customHeight="1" x14ac:dyDescent="0.3">
      <c r="A13" s="11"/>
      <c r="B13" s="10"/>
      <c r="C13" s="38" t="s">
        <v>53</v>
      </c>
      <c r="D13" s="38" t="s">
        <v>9</v>
      </c>
      <c r="E13" s="38" t="s">
        <v>9</v>
      </c>
      <c r="F13" s="10"/>
      <c r="G13" s="10"/>
      <c r="H13" s="10"/>
      <c r="I13" s="47" t="s">
        <v>19</v>
      </c>
      <c r="J13" s="51" t="s">
        <v>7</v>
      </c>
    </row>
    <row r="14" spans="1:17" s="27" customFormat="1" ht="24" customHeight="1" x14ac:dyDescent="0.3">
      <c r="A14" s="5"/>
      <c r="B14" s="30">
        <f t="array" ref="B14:C14">JoursEtSemaines+DATE(AnnéeCalendrier,1,1)-WEEKDAY(DATE(AnnéeCalendrier,1,1),(DébutSemaine="Lundi")+1)+36</f>
        <v>44228</v>
      </c>
      <c r="C14" s="30">
        <v>44229</v>
      </c>
      <c r="D14" s="62" t="s">
        <v>0</v>
      </c>
      <c r="E14" s="62"/>
      <c r="F14" s="62"/>
      <c r="G14" s="62"/>
      <c r="H14" s="63"/>
    </row>
    <row r="15" spans="1:17" s="28" customFormat="1" ht="56.1" customHeight="1" x14ac:dyDescent="0.3">
      <c r="A15" s="11"/>
      <c r="B15" s="10"/>
      <c r="C15" s="10"/>
      <c r="D15" s="64"/>
      <c r="E15" s="64"/>
      <c r="F15" s="64"/>
      <c r="G15" s="64"/>
      <c r="H15" s="65"/>
    </row>
  </sheetData>
  <mergeCells count="4">
    <mergeCell ref="B2:D2"/>
    <mergeCell ref="D14:H14"/>
    <mergeCell ref="D15:H15"/>
    <mergeCell ref="P3:Q3"/>
  </mergeCells>
  <phoneticPr fontId="2" type="noConversion"/>
  <conditionalFormatting sqref="B12:H12 B14:C14">
    <cfRule type="expression" dxfId="23" priority="24">
      <formula>AND(DAY(B12)&gt;=1,DAY(B12)&lt;=15)</formula>
    </cfRule>
  </conditionalFormatting>
  <conditionalFormatting sqref="B4:G4">
    <cfRule type="expression" dxfId="22" priority="23">
      <formula>DAY(B4)&gt;8</formula>
    </cfRule>
  </conditionalFormatting>
  <dataValidations count="13">
    <dataValidation type="list" errorStyle="warning" allowBlank="1" showInputMessage="1" showErrorMessage="1" error="Sélectionnez un jour dans la liste. Sélectionnez ANNULER, puis appuyez sur ALT+FLÈCHE BAS pour choisir un jour dans la liste déroulante." prompt="Sélectionnez le jour de début de la semaine dans cette cellule. Appuyez sur Alt+Bas pour ouvrir la liste déroulante, puis sur Bas et Entrée pour effectuer une sélection" sqref="Q5">
      <formula1>"Dimanche, Lundi"</formula1>
    </dataValidation>
    <dataValidation allowBlank="1" showInputMessage="1" showErrorMessage="1" prompt="Créez un calendrier personnalisé d’un mois dans ce classeur. Personnalisez l’année et le jour de début de la semaine pour tous les mois avec cette feuille de calcul Janvier. Chaque mois figure sur une feuille de calcul distincte." sqref="A1"/>
    <dataValidation allowBlank="1" showInputMessage="1" showErrorMessage="1" prompt="Entrez l’année dans la cellule ci-dessous." sqref="P4"/>
    <dataValidation allowBlank="1" showInputMessage="1" showErrorMessage="1" prompt="Sélectionnez le jour de début de la semaine dans la cellule ci-dessous." sqref="Q4"/>
    <dataValidation allowBlank="1" showInputMessage="1" showErrorMessage="1" prompt="Entrez l’année dans cette cellule." sqref="P5"/>
    <dataValidation allowBlank="1" showInputMessage="1" showErrorMessage="1" prompt="Cette ligne contient les noms des jours de la semaine pour ce calendrier. Cette cellule contient le jour de début de la semaine. Pour modifier ce jour-là, entrez le nouveau jour dans la cellule L5 de cette feuille de calcul." sqref="B3"/>
    <dataValidation allowBlank="1" showInputMessage="1" showErrorMessage="1" prompt="Cette ligne ainsi que les lignes 6, 8, 10, 12 et 14 contiennent les jours civils de la semaine. Si cette cellule ne contient pas le numéro 1, c’est qu’il s’agit d’un jour du mois précédent. Entrez des notes dans la cellule D15." sqref="B4"/>
    <dataValidation allowBlank="1" showInputMessage="1" showErrorMessage="1" prompt="L’année dans cette cellule est automatiquement mise à jour en fonction de l’année entrée dans la cellule K5. Le calendrier ci-dessous inclut les dates des mois précédent et suivant dans une teinte plus claire." sqref="B2:D2"/>
    <dataValidation allowBlank="1" showInputMessage="1" showErrorMessage="1" prompt="Cette ligne ainsi que les lignes 7, 9, 11, 13 et 15 sont des cellules destinées à la saisie de notes quotidiennes en rapport avec le jour civil figurant dans la cellule située au-dessus." sqref="B5"/>
    <dataValidation allowBlank="1" showInputMessage="1" prompt="Entrez les notes mensuelles dans cette cellule." sqref="D15:H15"/>
    <dataValidation allowBlank="1" showInputMessage="1" prompt="Entrez les notes mensuelles dans la cellule ci-dessous." sqref="D14:H14"/>
    <dataValidation allowBlank="1" showInputMessage="1" showErrorMessage="1" prompt="Entrez l’année et sélectionnez le jour de début du calendrier dans les cellules ci-dessous. Ces cellules Paramètres du calendrier ne s’imprimeront pas." sqref="P3"/>
    <dataValidation allowBlank="1" showInputMessage="1" showErrorMessage="1" prompt="Jour de la semaine défini automatiquement." sqref="C3:H3 J3"/>
  </dataValidations>
  <hyperlinks>
    <hyperlink ref="J13" r:id="rId1"/>
  </hyperlinks>
  <printOptions horizontalCentered="1"/>
  <pageMargins left="0.25" right="0.25" top="0.5" bottom="0.5" header="0.3" footer="0.3"/>
  <pageSetup paperSize="9" orientation="landscape" r:id="rId2"/>
  <headerFooter differentFirst="1"/>
  <customProperties>
    <customPr name="SheetChanged" r:id="rId3"/>
  </customProperties>
  <drawing r:id="rId4"/>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theme="5" tint="0.59999389629810485"/>
    <pageSetUpPr fitToPage="1"/>
  </sheetPr>
  <dimension ref="A1:M15"/>
  <sheetViews>
    <sheetView showGridLines="0" showRowColHeaders="0" topLeftCell="B4" workbookViewId="0">
      <selection activeCell="H11" sqref="H11"/>
    </sheetView>
  </sheetViews>
  <sheetFormatPr baseColWidth="10" defaultColWidth="8.75" defaultRowHeight="16.5" x14ac:dyDescent="0.3"/>
  <cols>
    <col min="1" max="1" width="1.625" style="29" customWidth="1"/>
    <col min="2" max="8" width="16.625" style="29" customWidth="1"/>
    <col min="9" max="9" width="1" style="26" customWidth="1"/>
    <col min="10" max="10" width="17.625" style="26" customWidth="1"/>
    <col min="11" max="16384" width="8.75" style="26"/>
  </cols>
  <sheetData>
    <row r="1" spans="1:13" ht="9" customHeight="1" x14ac:dyDescent="0.3">
      <c r="A1" s="1"/>
      <c r="B1" s="1"/>
      <c r="C1" s="1"/>
      <c r="D1" s="1"/>
      <c r="E1" s="1"/>
      <c r="F1" s="1"/>
      <c r="G1" s="1"/>
      <c r="H1" s="1"/>
      <c r="I1" s="26" t="s">
        <v>1</v>
      </c>
    </row>
    <row r="2" spans="1:13" ht="96" customHeight="1" x14ac:dyDescent="0.3">
      <c r="A2" s="1"/>
      <c r="B2" s="77" t="str">
        <f>"Octobre "&amp;AnnéeCalendrier</f>
        <v>Octobre 2021</v>
      </c>
      <c r="C2" s="77"/>
      <c r="D2" s="77"/>
      <c r="E2" s="3"/>
      <c r="F2" s="3"/>
      <c r="G2" s="3"/>
      <c r="H2" s="4"/>
    </row>
    <row r="3" spans="1:13" s="27" customFormat="1" ht="24" customHeight="1" x14ac:dyDescent="0.3">
      <c r="A3" s="9"/>
      <c r="B3" s="14" t="str">
        <f>DébutSemaine</f>
        <v>Lundi</v>
      </c>
      <c r="C3" s="15" t="str">
        <f t="shared" ref="C3:H3" si="0">TEXT(C4,"jjjj")</f>
        <v>mardi</v>
      </c>
      <c r="D3" s="15" t="str">
        <f t="shared" si="0"/>
        <v>mercredi</v>
      </c>
      <c r="E3" s="15" t="str">
        <f t="shared" si="0"/>
        <v>jeudi</v>
      </c>
      <c r="F3" s="15" t="str">
        <f t="shared" si="0"/>
        <v>vendredi</v>
      </c>
      <c r="G3" s="15" t="str">
        <f t="shared" si="0"/>
        <v>samedi</v>
      </c>
      <c r="H3" s="16" t="str">
        <f t="shared" si="0"/>
        <v>dimanche</v>
      </c>
      <c r="I3" s="44"/>
      <c r="J3" s="44" t="s">
        <v>6</v>
      </c>
      <c r="K3" s="44"/>
      <c r="L3" s="44"/>
      <c r="M3" s="44"/>
    </row>
    <row r="4" spans="1:13" s="27" customFormat="1" ht="24" customHeight="1" x14ac:dyDescent="0.3">
      <c r="A4" s="5"/>
      <c r="B4" s="32">
        <f t="array" ref="B4:H4">JoursEtSemaines+DATE(AnnéeCalendrier,10,1)-WEEKDAY(DATE(AnnéeCalendrier,10,1),(DébutSemaine="Lundi")+1)+1</f>
        <v>44466</v>
      </c>
      <c r="C4" s="32">
        <v>44467</v>
      </c>
      <c r="D4" s="32">
        <v>44468</v>
      </c>
      <c r="E4" s="32">
        <v>44469</v>
      </c>
      <c r="F4" s="32">
        <v>44470</v>
      </c>
      <c r="G4" s="32">
        <v>44471</v>
      </c>
      <c r="H4" s="32">
        <v>44472</v>
      </c>
    </row>
    <row r="5" spans="1:13" s="28" customFormat="1" ht="56.1" customHeight="1" x14ac:dyDescent="0.3">
      <c r="A5" s="11"/>
      <c r="B5" s="25"/>
      <c r="C5" s="25"/>
      <c r="D5" s="25"/>
      <c r="E5" s="25"/>
      <c r="F5" s="49" t="s">
        <v>30</v>
      </c>
      <c r="G5" s="25"/>
      <c r="H5" s="25"/>
    </row>
    <row r="6" spans="1:13" s="27" customFormat="1" ht="24" customHeight="1" x14ac:dyDescent="0.3">
      <c r="A6" s="5"/>
      <c r="B6" s="32">
        <f t="array" ref="B6:H6">JoursEtSemaines+DATE(AnnéeCalendrier,10,1)-WEEKDAY(DATE(AnnéeCalendrier,10,1),(DébutSemaine="Lundi")+1)+8</f>
        <v>44473</v>
      </c>
      <c r="C6" s="32">
        <v>44474</v>
      </c>
      <c r="D6" s="32">
        <v>44475</v>
      </c>
      <c r="E6" s="32">
        <v>44476</v>
      </c>
      <c r="F6" s="32">
        <v>44477</v>
      </c>
      <c r="G6" s="32">
        <v>44478</v>
      </c>
      <c r="H6" s="32">
        <v>44479</v>
      </c>
    </row>
    <row r="7" spans="1:13" s="28" customFormat="1" ht="56.1" customHeight="1" x14ac:dyDescent="0.3">
      <c r="A7" s="11"/>
      <c r="B7" s="25"/>
      <c r="C7" s="25"/>
      <c r="D7" s="25"/>
      <c r="E7" s="25"/>
      <c r="F7" s="25"/>
      <c r="G7" s="25"/>
      <c r="H7" s="25"/>
    </row>
    <row r="8" spans="1:13" s="27" customFormat="1" ht="24" customHeight="1" x14ac:dyDescent="0.3">
      <c r="A8" s="5"/>
      <c r="B8" s="32">
        <f t="array" ref="B8:H8">JoursEtSemaines+DATE(AnnéeCalendrier,10,1)-WEEKDAY(DATE(AnnéeCalendrier,10,1),(DébutSemaine="Lundi")+1)+15</f>
        <v>44480</v>
      </c>
      <c r="C8" s="32">
        <v>44481</v>
      </c>
      <c r="D8" s="32">
        <v>44482</v>
      </c>
      <c r="E8" s="32">
        <v>44483</v>
      </c>
      <c r="F8" s="32">
        <v>44484</v>
      </c>
      <c r="G8" s="32">
        <v>44485</v>
      </c>
      <c r="H8" s="32">
        <v>44486</v>
      </c>
    </row>
    <row r="9" spans="1:13" s="28" customFormat="1" ht="56.1" customHeight="1" x14ac:dyDescent="0.3">
      <c r="A9" s="11"/>
      <c r="B9" s="25"/>
      <c r="C9" s="25"/>
      <c r="D9" s="25"/>
      <c r="E9" s="25"/>
      <c r="F9" s="25"/>
      <c r="G9" s="25"/>
      <c r="H9" s="25"/>
    </row>
    <row r="10" spans="1:13" s="27" customFormat="1" ht="25.5" customHeight="1" x14ac:dyDescent="0.3">
      <c r="A10" s="5"/>
      <c r="B10" s="32">
        <f t="array" ref="B10:H10">JoursEtSemaines+DATE(AnnéeCalendrier,10,1)-WEEKDAY(DATE(AnnéeCalendrier,10,1),(DébutSemaine="Lundi")+1)+22</f>
        <v>44487</v>
      </c>
      <c r="C10" s="32">
        <v>44488</v>
      </c>
      <c r="D10" s="32">
        <v>44489</v>
      </c>
      <c r="E10" s="32">
        <v>44490</v>
      </c>
      <c r="F10" s="32">
        <v>44491</v>
      </c>
      <c r="G10" s="32">
        <v>44492</v>
      </c>
      <c r="H10" s="32">
        <v>44493</v>
      </c>
      <c r="J10" s="54" t="s">
        <v>26</v>
      </c>
      <c r="K10" s="35" t="s">
        <v>25</v>
      </c>
    </row>
    <row r="11" spans="1:13" s="28" customFormat="1" ht="66.75" customHeight="1" x14ac:dyDescent="0.3">
      <c r="A11" s="11"/>
      <c r="B11" s="25"/>
      <c r="C11" s="25"/>
      <c r="D11" s="39" t="s">
        <v>23</v>
      </c>
      <c r="E11" s="39" t="s">
        <v>52</v>
      </c>
      <c r="F11" s="39" t="s">
        <v>24</v>
      </c>
      <c r="G11" s="25"/>
      <c r="H11" s="25"/>
    </row>
    <row r="12" spans="1:13" s="27" customFormat="1" ht="29.25" customHeight="1" x14ac:dyDescent="0.3">
      <c r="A12" s="5"/>
      <c r="B12" s="32">
        <f t="array" ref="B12:H12">JoursEtSemaines+DATE(AnnéeCalendrier,10,1)-WEEKDAY(DATE(AnnéeCalendrier,10,1),(DébutSemaine="Lundi")+1)+29</f>
        <v>44494</v>
      </c>
      <c r="C12" s="32">
        <v>44495</v>
      </c>
      <c r="D12" s="32">
        <v>44496</v>
      </c>
      <c r="E12" s="32">
        <v>44497</v>
      </c>
      <c r="F12" s="32">
        <v>44498</v>
      </c>
      <c r="G12" s="32">
        <v>44499</v>
      </c>
      <c r="H12" s="32">
        <v>44500</v>
      </c>
      <c r="J12" s="36" t="s">
        <v>32</v>
      </c>
      <c r="K12" s="45" t="s">
        <v>31</v>
      </c>
    </row>
    <row r="13" spans="1:13" s="28" customFormat="1" ht="56.1" customHeight="1" x14ac:dyDescent="0.3">
      <c r="A13" s="11"/>
      <c r="B13" s="25"/>
      <c r="C13" s="25"/>
      <c r="D13" s="49" t="s">
        <v>33</v>
      </c>
      <c r="E13" s="49" t="s">
        <v>33</v>
      </c>
      <c r="F13" s="49" t="s">
        <v>33</v>
      </c>
      <c r="G13" s="49" t="s">
        <v>33</v>
      </c>
      <c r="H13" s="25"/>
    </row>
    <row r="14" spans="1:13" s="27" customFormat="1" ht="24" customHeight="1" x14ac:dyDescent="0.3">
      <c r="A14" s="5"/>
      <c r="B14" s="32">
        <f t="array" ref="B14:C14">JoursEtSemaines+DATE(AnnéeCalendrier,10,1)-WEEKDAY(DATE(AnnéeCalendrier,10,1),(DébutSemaine="Lundi")+1)+36</f>
        <v>44501</v>
      </c>
      <c r="C14" s="32">
        <v>44502</v>
      </c>
      <c r="D14" s="78" t="s">
        <v>0</v>
      </c>
      <c r="E14" s="78"/>
      <c r="F14" s="78"/>
      <c r="G14" s="78"/>
      <c r="H14" s="79"/>
    </row>
    <row r="15" spans="1:13" s="28" customFormat="1" ht="56.1" customHeight="1" x14ac:dyDescent="0.3">
      <c r="A15" s="11"/>
      <c r="B15" s="25"/>
      <c r="C15" s="25"/>
      <c r="D15" s="80"/>
      <c r="E15" s="80"/>
      <c r="F15" s="80"/>
      <c r="G15" s="80"/>
      <c r="H15" s="81"/>
    </row>
  </sheetData>
  <mergeCells count="3">
    <mergeCell ref="B2:D2"/>
    <mergeCell ref="D14:H14"/>
    <mergeCell ref="D15:H15"/>
  </mergeCells>
  <conditionalFormatting sqref="B12:H12 B14:C14">
    <cfRule type="expression" dxfId="5" priority="2">
      <formula>AND(DAY(B12)&gt;=1,DAY(B12)&lt;=15)</formula>
    </cfRule>
  </conditionalFormatting>
  <conditionalFormatting sqref="B4:G4">
    <cfRule type="expression" dxfId="4" priority="1">
      <formula>DAY(B4)&gt;8</formula>
    </cfRule>
  </conditionalFormatting>
  <dataValidations count="8">
    <dataValidation allowBlank="1" showInputMessage="1" showErrorMessage="1" prompt="Jour de la semaine défini automatiquement." sqref="C3:H3"/>
    <dataValidation allowBlank="1" showInputMessage="1" showErrorMessage="1" prompt="Calendrier du mois d’octobre" sqref="A1"/>
    <dataValidation allowBlank="1" showInputMessage="1" showErrorMessage="1" prompt="L’année dans cette cellule est automatiquement mise à jour en fonction de l’année entrée dans la feuille de calcul Janvier. Le calendrier ci-dessous inclut les dates des mois précédent et suivant dans une teinte plus claire." sqref="B2:D2"/>
    <dataValidation allowBlank="1" showInputMessage="1" showErrorMessage="1" prompt="Cette ligne contient les noms des jours de la semaine pour ce calendrier. Cette cellule contient le jour de début de la semaine. Pour modifier ce jour-là, sélectionnez le nouveau jour dans la cellule L5 de la feuille de calcul Janvier." sqref="B3"/>
    <dataValidation allowBlank="1" showInputMessage="1" prompt="Entrez les notes mensuelles dans la cellule ci-dessous." sqref="D14:H14"/>
    <dataValidation allowBlank="1" showInputMessage="1" prompt="Entrez les notes mensuelles dans cette cellule." sqref="D15:H15"/>
    <dataValidation allowBlank="1" showInputMessage="1" showErrorMessage="1" prompt="Cette ligne ainsi que les lignes 7, 9, 11, 13 et 15 sont des cellules destinées à la saisie de notes quotidiennes en rapport avec le jour civil figurant dans la cellule située au-dessus." sqref="B5"/>
    <dataValidation allowBlank="1" showInputMessage="1" showErrorMessage="1" prompt="Cette ligne ainsi que les lignes 6, 8, 10, 12 et 14 contiennent les jours civils de la semaine. Si cette cellule ne contient pas le numéro 1, c’est qu’il s’agit d’un jour du mois précédent. Entrez des notes dans la cellule D15." sqref="B4"/>
  </dataValidations>
  <hyperlinks>
    <hyperlink ref="K10" r:id="rId1"/>
  </hyperlinks>
  <printOptions horizontalCentered="1"/>
  <pageMargins left="0.25" right="0.25" top="0.5" bottom="0.5" header="0.3" footer="0.3"/>
  <pageSetup paperSize="9" scale="99" orientation="landscape" r:id="rId2"/>
  <headerFooter differentFirst="1"/>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5" tint="0.59999389629810485"/>
    <pageSetUpPr fitToPage="1"/>
  </sheetPr>
  <dimension ref="A1:M15"/>
  <sheetViews>
    <sheetView showGridLines="0" showRowColHeaders="0" workbookViewId="0">
      <selection activeCell="E12" sqref="E12"/>
    </sheetView>
  </sheetViews>
  <sheetFormatPr baseColWidth="10" defaultColWidth="8.75" defaultRowHeight="16.5" x14ac:dyDescent="0.3"/>
  <cols>
    <col min="1" max="1" width="1.625" style="29" customWidth="1"/>
    <col min="2" max="8" width="16.625" style="29" customWidth="1"/>
    <col min="9" max="9" width="1.625" style="26" customWidth="1"/>
    <col min="10" max="10" width="15.625" style="26" customWidth="1"/>
    <col min="11" max="16384" width="8.75" style="26"/>
  </cols>
  <sheetData>
    <row r="1" spans="1:13" ht="9" customHeight="1" x14ac:dyDescent="0.3">
      <c r="A1" s="1"/>
      <c r="B1" s="1"/>
      <c r="C1" s="1"/>
      <c r="D1" s="1"/>
      <c r="E1" s="1"/>
      <c r="F1" s="1"/>
      <c r="G1" s="1"/>
      <c r="H1" s="1"/>
      <c r="I1" s="26" t="s">
        <v>1</v>
      </c>
    </row>
    <row r="2" spans="1:13" ht="96" customHeight="1" x14ac:dyDescent="0.3">
      <c r="A2" s="1"/>
      <c r="B2" s="77" t="str">
        <f>"Novembre "&amp;AnnéeCalendrier</f>
        <v>Novembre 2021</v>
      </c>
      <c r="C2" s="77"/>
      <c r="D2" s="77"/>
      <c r="E2" s="3"/>
      <c r="F2" s="3"/>
      <c r="G2" s="3"/>
      <c r="H2" s="4"/>
    </row>
    <row r="3" spans="1:13" s="27" customFormat="1" ht="24" customHeight="1" x14ac:dyDescent="0.3">
      <c r="A3" s="9"/>
      <c r="B3" s="14" t="str">
        <f>DébutSemaine</f>
        <v>Lundi</v>
      </c>
      <c r="C3" s="15" t="str">
        <f t="shared" ref="C3:H3" si="0">TEXT(C4,"jjjj")</f>
        <v>mardi</v>
      </c>
      <c r="D3" s="15" t="str">
        <f t="shared" si="0"/>
        <v>mercredi</v>
      </c>
      <c r="E3" s="15" t="str">
        <f t="shared" si="0"/>
        <v>jeudi</v>
      </c>
      <c r="F3" s="15" t="str">
        <f t="shared" si="0"/>
        <v>vendredi</v>
      </c>
      <c r="G3" s="15" t="str">
        <f t="shared" si="0"/>
        <v>samedi</v>
      </c>
      <c r="H3" s="16" t="str">
        <f t="shared" si="0"/>
        <v>dimanche</v>
      </c>
      <c r="I3" s="44"/>
      <c r="J3" s="44" t="s">
        <v>6</v>
      </c>
      <c r="K3" s="44"/>
      <c r="L3" s="44"/>
      <c r="M3" s="44"/>
    </row>
    <row r="4" spans="1:13" s="27" customFormat="1" ht="24" customHeight="1" x14ac:dyDescent="0.3">
      <c r="A4" s="5"/>
      <c r="B4" s="32">
        <f t="array" ref="B4:H4">JoursEtSemaines+DATE(AnnéeCalendrier,11,1)-WEEKDAY(DATE(AnnéeCalendrier,11,1),(DébutSemaine="Lundi")+1)+1</f>
        <v>44501</v>
      </c>
      <c r="C4" s="32">
        <v>44502</v>
      </c>
      <c r="D4" s="32">
        <v>44503</v>
      </c>
      <c r="E4" s="32">
        <v>44504</v>
      </c>
      <c r="F4" s="32">
        <v>44505</v>
      </c>
      <c r="G4" s="32">
        <v>44506</v>
      </c>
      <c r="H4" s="32">
        <v>44507</v>
      </c>
    </row>
    <row r="5" spans="1:13" s="28" customFormat="1" ht="56.1" customHeight="1" x14ac:dyDescent="0.3">
      <c r="A5" s="11"/>
      <c r="B5" s="25"/>
      <c r="C5" s="25"/>
      <c r="D5" s="25"/>
      <c r="E5" s="25"/>
      <c r="F5" s="25"/>
      <c r="G5" s="25"/>
      <c r="H5" s="25"/>
    </row>
    <row r="6" spans="1:13" s="27" customFormat="1" ht="39.75" customHeight="1" x14ac:dyDescent="0.3">
      <c r="A6" s="5"/>
      <c r="B6" s="32">
        <f t="array" ref="B6:H6">JoursEtSemaines+DATE(AnnéeCalendrier,11,1)-WEEKDAY(DATE(AnnéeCalendrier,11,1),(DébutSemaine="Lundi")+1)+8</f>
        <v>44508</v>
      </c>
      <c r="C6" s="32">
        <v>44509</v>
      </c>
      <c r="D6" s="32">
        <v>44510</v>
      </c>
      <c r="E6" s="32">
        <v>44511</v>
      </c>
      <c r="F6" s="32">
        <v>44512</v>
      </c>
      <c r="G6" s="32">
        <v>44513</v>
      </c>
      <c r="H6" s="32">
        <v>44514</v>
      </c>
      <c r="J6" s="54" t="s">
        <v>36</v>
      </c>
      <c r="K6" s="45" t="s">
        <v>35</v>
      </c>
    </row>
    <row r="7" spans="1:13" s="28" customFormat="1" ht="66" customHeight="1" x14ac:dyDescent="0.3">
      <c r="A7" s="11"/>
      <c r="B7" s="25"/>
      <c r="C7" s="25"/>
      <c r="D7" s="49" t="s">
        <v>34</v>
      </c>
      <c r="E7" s="49" t="s">
        <v>34</v>
      </c>
      <c r="F7" s="49" t="s">
        <v>34</v>
      </c>
      <c r="G7" s="25"/>
      <c r="H7" s="25"/>
    </row>
    <row r="8" spans="1:13" s="27" customFormat="1" ht="24" customHeight="1" x14ac:dyDescent="0.3">
      <c r="A8" s="5"/>
      <c r="B8" s="32">
        <f t="array" ref="B8:H8">JoursEtSemaines+DATE(AnnéeCalendrier,11,1)-WEEKDAY(DATE(AnnéeCalendrier,11,1),(DébutSemaine="Lundi")+1)+15</f>
        <v>44515</v>
      </c>
      <c r="C8" s="32">
        <v>44516</v>
      </c>
      <c r="D8" s="32">
        <v>44517</v>
      </c>
      <c r="E8" s="32">
        <v>44518</v>
      </c>
      <c r="F8" s="32">
        <v>44519</v>
      </c>
      <c r="G8" s="32">
        <v>44520</v>
      </c>
      <c r="H8" s="32">
        <v>44521</v>
      </c>
    </row>
    <row r="9" spans="1:13" s="28" customFormat="1" ht="56.1" customHeight="1" x14ac:dyDescent="0.3">
      <c r="A9" s="11"/>
      <c r="B9" s="25"/>
      <c r="C9" s="25" t="s">
        <v>54</v>
      </c>
      <c r="D9" s="25"/>
      <c r="E9" s="25"/>
      <c r="F9" s="25"/>
      <c r="G9" s="25"/>
      <c r="H9" s="25"/>
    </row>
    <row r="10" spans="1:13" s="27" customFormat="1" ht="24" customHeight="1" x14ac:dyDescent="0.3">
      <c r="A10" s="5"/>
      <c r="B10" s="32">
        <f t="array" ref="B10:H10">JoursEtSemaines+DATE(AnnéeCalendrier,11,1)-WEEKDAY(DATE(AnnéeCalendrier,11,1),(DébutSemaine="Lundi")+1)+22</f>
        <v>44522</v>
      </c>
      <c r="C10" s="32">
        <v>44523</v>
      </c>
      <c r="D10" s="32">
        <v>44524</v>
      </c>
      <c r="E10" s="32">
        <v>44525</v>
      </c>
      <c r="F10" s="32">
        <v>44526</v>
      </c>
      <c r="G10" s="32">
        <v>44527</v>
      </c>
      <c r="H10" s="32">
        <v>44528</v>
      </c>
    </row>
    <row r="11" spans="1:13" s="28" customFormat="1" ht="56.1" customHeight="1" x14ac:dyDescent="0.3">
      <c r="A11" s="11"/>
      <c r="B11" s="25"/>
      <c r="C11" s="39" t="s">
        <v>47</v>
      </c>
      <c r="D11" s="25"/>
      <c r="E11" s="25"/>
      <c r="F11" s="25"/>
      <c r="G11" s="25"/>
      <c r="H11" s="25"/>
    </row>
    <row r="12" spans="1:13" s="27" customFormat="1" ht="24" customHeight="1" x14ac:dyDescent="0.3">
      <c r="A12" s="5"/>
      <c r="B12" s="32">
        <f t="array" ref="B12:H12">JoursEtSemaines+DATE(AnnéeCalendrier,11,1)-WEEKDAY(DATE(AnnéeCalendrier,11,1),(DébutSemaine="Lundi")+1)+29</f>
        <v>44529</v>
      </c>
      <c r="C12" s="32">
        <v>44530</v>
      </c>
      <c r="D12" s="32">
        <v>44531</v>
      </c>
      <c r="E12" s="32">
        <v>44532</v>
      </c>
      <c r="F12" s="32">
        <v>44533</v>
      </c>
      <c r="G12" s="32">
        <v>44534</v>
      </c>
      <c r="H12" s="32">
        <v>44535</v>
      </c>
    </row>
    <row r="13" spans="1:13" s="28" customFormat="1" ht="56.1" customHeight="1" x14ac:dyDescent="0.3">
      <c r="A13" s="11"/>
      <c r="B13" s="25"/>
      <c r="C13" s="25"/>
      <c r="D13" s="25"/>
      <c r="E13" s="25"/>
      <c r="F13" s="25"/>
      <c r="G13" s="25"/>
      <c r="H13" s="25"/>
    </row>
    <row r="14" spans="1:13" s="27" customFormat="1" ht="24" customHeight="1" x14ac:dyDescent="0.3">
      <c r="A14" s="5"/>
      <c r="B14" s="32">
        <f t="array" ref="B14:C14">JoursEtSemaines+DATE(AnnéeCalendrier,11,1)-WEEKDAY(DATE(AnnéeCalendrier,11,1),(DébutSemaine="Lundi")+1)+36</f>
        <v>44536</v>
      </c>
      <c r="C14" s="32">
        <v>44537</v>
      </c>
      <c r="D14" s="78" t="s">
        <v>0</v>
      </c>
      <c r="E14" s="78"/>
      <c r="F14" s="78"/>
      <c r="G14" s="78"/>
      <c r="H14" s="79"/>
    </row>
    <row r="15" spans="1:13" s="28" customFormat="1" ht="56.1" customHeight="1" x14ac:dyDescent="0.3">
      <c r="A15" s="11"/>
      <c r="B15" s="25"/>
      <c r="C15" s="25"/>
      <c r="D15" s="80"/>
      <c r="E15" s="80"/>
      <c r="F15" s="80"/>
      <c r="G15" s="80"/>
      <c r="H15" s="81"/>
    </row>
  </sheetData>
  <mergeCells count="3">
    <mergeCell ref="B2:D2"/>
    <mergeCell ref="D14:H14"/>
    <mergeCell ref="D15:H15"/>
  </mergeCells>
  <conditionalFormatting sqref="B12:H12 B14:C14">
    <cfRule type="expression" dxfId="3" priority="2">
      <formula>AND(DAY(B12)&gt;=1,DAY(B12)&lt;=15)</formula>
    </cfRule>
  </conditionalFormatting>
  <conditionalFormatting sqref="B4:G4">
    <cfRule type="expression" dxfId="2" priority="1">
      <formula>DAY(B4)&gt;8</formula>
    </cfRule>
  </conditionalFormatting>
  <dataValidations count="8">
    <dataValidation allowBlank="1" showInputMessage="1" showErrorMessage="1" prompt="Jour de la semaine défini automatiquement." sqref="C3:H3"/>
    <dataValidation allowBlank="1" showInputMessage="1" showErrorMessage="1" prompt="Calendrier du mois de novembre" sqref="A1"/>
    <dataValidation allowBlank="1" showInputMessage="1" showErrorMessage="1" prompt="L’année dans cette cellule est automatiquement mise à jour en fonction de l’année entrée dans la feuille de calcul Janvier. Le calendrier ci-dessous inclut les dates des mois précédent et suivant dans une teinte plus claire." sqref="B2:D2"/>
    <dataValidation allowBlank="1" showInputMessage="1" showErrorMessage="1" prompt="Cette ligne ainsi que les lignes 6, 8, 10, 12 et 14 contiennent les jours civils de la semaine. Si cette cellule ne contient pas le numéro 1, c’est qu’il s’agit d’un jour du mois précédent. Entrez des notes dans la cellule D15." sqref="B4"/>
    <dataValidation allowBlank="1" showInputMessage="1" showErrorMessage="1" prompt="Cette ligne ainsi que les lignes 7, 9, 11, 13 et 15 sont des cellules destinées à la saisie de notes quotidiennes en rapport avec le jour civil figurant dans la cellule située au-dessus." sqref="B5"/>
    <dataValidation allowBlank="1" showInputMessage="1" prompt="Entrez les notes mensuelles dans cette cellule." sqref="D15:H15"/>
    <dataValidation allowBlank="1" showInputMessage="1" prompt="Entrez les notes mensuelles dans la cellule ci-dessous." sqref="D14:H14"/>
    <dataValidation allowBlank="1" showInputMessage="1" showErrorMessage="1" prompt="Cette ligne contient les noms des jours de la semaine pour ce calendrier. Cette cellule contient le jour de début de la semaine. Pour modifier ce jour-là, sélectionnez le nouveau jour dans la cellule L5 de la feuille de calcul Janvier." sqref="B3"/>
  </dataValidations>
  <printOptions horizontalCentered="1"/>
  <pageMargins left="0.25" right="0.25" top="0.5" bottom="0.5" header="0.3" footer="0.3"/>
  <pageSetup paperSize="9" scale="95" orientation="landscape" r:id="rId1"/>
  <headerFooter differentFirst="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theme="8" tint="0.59999389629810485"/>
    <pageSetUpPr fitToPage="1"/>
  </sheetPr>
  <dimension ref="A1:N15"/>
  <sheetViews>
    <sheetView showGridLines="0" showRowColHeaders="0" workbookViewId="0">
      <selection activeCell="F7" sqref="F7"/>
    </sheetView>
  </sheetViews>
  <sheetFormatPr baseColWidth="10" defaultColWidth="8.75" defaultRowHeight="16.5" x14ac:dyDescent="0.3"/>
  <cols>
    <col min="1" max="1" width="1.625" style="29" customWidth="1"/>
    <col min="2" max="8" width="16.625" style="29" customWidth="1"/>
    <col min="9" max="9" width="1.625" style="26" customWidth="1"/>
    <col min="10" max="10" width="8.625" style="26" customWidth="1"/>
    <col min="11" max="16384" width="8.75" style="26"/>
  </cols>
  <sheetData>
    <row r="1" spans="1:14" ht="9" customHeight="1" x14ac:dyDescent="0.3">
      <c r="A1" s="1"/>
      <c r="B1" s="1"/>
      <c r="C1" s="1"/>
      <c r="D1" s="1"/>
      <c r="E1" s="1"/>
      <c r="F1" s="1"/>
      <c r="G1" s="1"/>
      <c r="H1" s="1"/>
      <c r="I1" s="26" t="s">
        <v>1</v>
      </c>
    </row>
    <row r="2" spans="1:14" ht="96" customHeight="1" x14ac:dyDescent="0.3">
      <c r="A2" s="1"/>
      <c r="B2" s="61" t="str">
        <f>"Décembre "&amp;AnnéeCalendrier</f>
        <v>Décembre 2021</v>
      </c>
      <c r="C2" s="61"/>
      <c r="D2" s="61"/>
      <c r="E2" s="3"/>
      <c r="F2" s="3"/>
      <c r="G2" s="3"/>
      <c r="H2" s="4"/>
    </row>
    <row r="3" spans="1:14" s="27" customFormat="1" ht="24" customHeight="1" x14ac:dyDescent="0.3">
      <c r="A3" s="9"/>
      <c r="B3" s="6" t="str">
        <f>DébutSemaine</f>
        <v>Lundi</v>
      </c>
      <c r="C3" s="7" t="str">
        <f t="shared" ref="C3:H3" si="0">TEXT(C4,"jjjj")</f>
        <v>mardi</v>
      </c>
      <c r="D3" s="7" t="str">
        <f t="shared" si="0"/>
        <v>mercredi</v>
      </c>
      <c r="E3" s="7" t="str">
        <f t="shared" si="0"/>
        <v>jeudi</v>
      </c>
      <c r="F3" s="7" t="str">
        <f t="shared" si="0"/>
        <v>vendredi</v>
      </c>
      <c r="G3" s="7" t="str">
        <f t="shared" si="0"/>
        <v>samedi</v>
      </c>
      <c r="H3" s="8" t="str">
        <f t="shared" si="0"/>
        <v>dimanche</v>
      </c>
      <c r="I3" s="41"/>
      <c r="J3" s="41"/>
      <c r="K3" s="41"/>
      <c r="L3" s="8" t="s">
        <v>6</v>
      </c>
      <c r="M3" s="41"/>
      <c r="N3" s="41"/>
    </row>
    <row r="4" spans="1:14" s="27" customFormat="1" ht="24" customHeight="1" x14ac:dyDescent="0.3">
      <c r="A4" s="5"/>
      <c r="B4" s="30">
        <f t="array" ref="B4:H4">JoursEtSemaines+DATE(AnnéeCalendrier,12,1)-WEEKDAY(DATE(AnnéeCalendrier,12,1),(DébutSemaine="Lundi")+1)+1</f>
        <v>44529</v>
      </c>
      <c r="C4" s="30">
        <v>44530</v>
      </c>
      <c r="D4" s="30">
        <v>44531</v>
      </c>
      <c r="E4" s="30">
        <v>44532</v>
      </c>
      <c r="F4" s="30">
        <v>44533</v>
      </c>
      <c r="G4" s="30">
        <v>44534</v>
      </c>
      <c r="H4" s="31">
        <v>44535</v>
      </c>
    </row>
    <row r="5" spans="1:14" s="28" customFormat="1" ht="56.1" customHeight="1" x14ac:dyDescent="0.3">
      <c r="A5" s="11"/>
      <c r="B5" s="10"/>
      <c r="C5" s="10"/>
      <c r="D5" s="10"/>
      <c r="E5" s="10"/>
      <c r="F5" s="10"/>
      <c r="G5" s="10"/>
      <c r="H5" s="10"/>
    </row>
    <row r="6" spans="1:14" s="27" customFormat="1" ht="24" customHeight="1" x14ac:dyDescent="0.3">
      <c r="A6" s="5"/>
      <c r="B6" s="30">
        <f t="array" ref="B6:H6">JoursEtSemaines+DATE(AnnéeCalendrier,12,1)-WEEKDAY(DATE(AnnéeCalendrier,12,1),(DébutSemaine="Lundi")+1)+8</f>
        <v>44536</v>
      </c>
      <c r="C6" s="30">
        <v>44537</v>
      </c>
      <c r="D6" s="30">
        <v>44538</v>
      </c>
      <c r="E6" s="30">
        <v>44539</v>
      </c>
      <c r="F6" s="30">
        <v>44540</v>
      </c>
      <c r="G6" s="30">
        <v>44541</v>
      </c>
      <c r="H6" s="30">
        <v>44542</v>
      </c>
    </row>
    <row r="7" spans="1:14" s="28" customFormat="1" ht="56.1" customHeight="1" x14ac:dyDescent="0.3">
      <c r="A7" s="11"/>
      <c r="B7" s="10"/>
      <c r="C7" s="10"/>
      <c r="D7" s="10"/>
      <c r="E7" s="10" t="s">
        <v>50</v>
      </c>
      <c r="F7" s="10"/>
      <c r="G7" s="10"/>
      <c r="H7" s="10"/>
    </row>
    <row r="8" spans="1:14" s="27" customFormat="1" ht="24" customHeight="1" x14ac:dyDescent="0.3">
      <c r="A8" s="5"/>
      <c r="B8" s="30">
        <f t="array" ref="B8:H8">JoursEtSemaines+DATE(AnnéeCalendrier,12,1)-WEEKDAY(DATE(AnnéeCalendrier,12,1),(DébutSemaine="Lundi")+1)+15</f>
        <v>44543</v>
      </c>
      <c r="C8" s="30">
        <v>44544</v>
      </c>
      <c r="D8" s="30">
        <v>44545</v>
      </c>
      <c r="E8" s="30">
        <v>44546</v>
      </c>
      <c r="F8" s="30">
        <v>44547</v>
      </c>
      <c r="G8" s="30">
        <v>44548</v>
      </c>
      <c r="H8" s="30">
        <v>44549</v>
      </c>
    </row>
    <row r="9" spans="1:14" s="28" customFormat="1" ht="56.1" customHeight="1" x14ac:dyDescent="0.3">
      <c r="A9" s="11"/>
      <c r="B9" s="10"/>
      <c r="C9" s="10"/>
      <c r="D9" s="10"/>
      <c r="E9" s="10"/>
      <c r="F9" s="10"/>
      <c r="G9" s="10"/>
      <c r="H9" s="10"/>
    </row>
    <row r="10" spans="1:14" s="27" customFormat="1" ht="24" customHeight="1" x14ac:dyDescent="0.3">
      <c r="A10" s="5"/>
      <c r="B10" s="30">
        <f t="array" ref="B10:H10">JoursEtSemaines+DATE(AnnéeCalendrier,12,1)-WEEKDAY(DATE(AnnéeCalendrier,12,1),(DébutSemaine="Lundi")+1)+22</f>
        <v>44550</v>
      </c>
      <c r="C10" s="30">
        <v>44551</v>
      </c>
      <c r="D10" s="30">
        <v>44552</v>
      </c>
      <c r="E10" s="30">
        <v>44553</v>
      </c>
      <c r="F10" s="30">
        <v>44554</v>
      </c>
      <c r="G10" s="30">
        <v>44555</v>
      </c>
      <c r="H10" s="30">
        <v>44556</v>
      </c>
    </row>
    <row r="11" spans="1:14" s="28" customFormat="1" ht="56.1" customHeight="1" x14ac:dyDescent="0.3">
      <c r="A11" s="11"/>
      <c r="B11" s="10"/>
      <c r="C11" s="10"/>
      <c r="D11" s="10"/>
      <c r="E11" s="10"/>
      <c r="F11" s="10"/>
      <c r="G11" s="10"/>
      <c r="H11" s="10"/>
    </row>
    <row r="12" spans="1:14" s="27" customFormat="1" ht="24" customHeight="1" x14ac:dyDescent="0.3">
      <c r="A12" s="5"/>
      <c r="B12" s="30">
        <f t="array" ref="B12:H12">JoursEtSemaines+DATE(AnnéeCalendrier,12,1)-WEEKDAY(DATE(AnnéeCalendrier,12,1),(DébutSemaine="Lundi")+1)+29</f>
        <v>44557</v>
      </c>
      <c r="C12" s="30">
        <v>44558</v>
      </c>
      <c r="D12" s="30">
        <v>44559</v>
      </c>
      <c r="E12" s="30">
        <v>44560</v>
      </c>
      <c r="F12" s="30">
        <v>44561</v>
      </c>
      <c r="G12" s="30">
        <v>44562</v>
      </c>
      <c r="H12" s="30">
        <v>44563</v>
      </c>
    </row>
    <row r="13" spans="1:14" s="28" customFormat="1" ht="56.1" customHeight="1" x14ac:dyDescent="0.3">
      <c r="A13" s="11"/>
      <c r="B13" s="10"/>
      <c r="C13" s="10"/>
      <c r="D13" s="10"/>
      <c r="E13" s="10"/>
      <c r="F13" s="10"/>
      <c r="G13" s="10"/>
      <c r="H13" s="10"/>
    </row>
    <row r="14" spans="1:14" s="27" customFormat="1" ht="24" customHeight="1" x14ac:dyDescent="0.3">
      <c r="A14" s="5"/>
      <c r="B14" s="30">
        <f t="array" ref="B14:C14">JoursEtSemaines+DATE(AnnéeCalendrier,12,1)-WEEKDAY(DATE(AnnéeCalendrier,12,1),(DébutSemaine="Lundi")+1)+36</f>
        <v>44564</v>
      </c>
      <c r="C14" s="30">
        <v>44565</v>
      </c>
      <c r="D14" s="62" t="s">
        <v>0</v>
      </c>
      <c r="E14" s="62"/>
      <c r="F14" s="62"/>
      <c r="G14" s="62"/>
      <c r="H14" s="63"/>
    </row>
    <row r="15" spans="1:14" s="28" customFormat="1" ht="56.1" customHeight="1" x14ac:dyDescent="0.3">
      <c r="A15" s="11"/>
      <c r="B15" s="10"/>
      <c r="C15" s="10"/>
      <c r="D15" s="64"/>
      <c r="E15" s="64"/>
      <c r="F15" s="64"/>
      <c r="G15" s="64"/>
      <c r="H15" s="65"/>
    </row>
  </sheetData>
  <mergeCells count="3">
    <mergeCell ref="B2:D2"/>
    <mergeCell ref="D14:H14"/>
    <mergeCell ref="D15:H15"/>
  </mergeCells>
  <conditionalFormatting sqref="B12:H12 B14:C14">
    <cfRule type="expression" dxfId="1" priority="2">
      <formula>AND(DAY(B12)&gt;=1,DAY(B12)&lt;=15)</formula>
    </cfRule>
  </conditionalFormatting>
  <conditionalFormatting sqref="B4:G4">
    <cfRule type="expression" dxfId="0" priority="1">
      <formula>DAY(B4)&gt;8</formula>
    </cfRule>
  </conditionalFormatting>
  <dataValidations count="8">
    <dataValidation allowBlank="1" showInputMessage="1" showErrorMessage="1" prompt="Jour de la semaine défini automatiquement." sqref="C3:H3 L3"/>
    <dataValidation allowBlank="1" showInputMessage="1" showErrorMessage="1" prompt="Calendrier du mois de décembre" sqref="A1"/>
    <dataValidation allowBlank="1" showInputMessage="1" showErrorMessage="1" prompt="L’année dans cette cellule est automatiquement mise à jour en fonction de l’année entrée dans la feuille de calcul Janvier. Le calendrier ci-dessous inclut les dates des mois précédent et suivant dans une teinte plus claire." sqref="B2:D2"/>
    <dataValidation allowBlank="1" showInputMessage="1" showErrorMessage="1" prompt="Cette ligne contient les noms des jours de la semaine pour ce calendrier. Cette cellule contient le jour de début de la semaine. Pour modifier ce jour-là, sélectionnez le nouveau jour dans la cellule L5 de la feuille de calcul Janvier." sqref="B3"/>
    <dataValidation allowBlank="1" showInputMessage="1" prompt="Entrez les notes mensuelles dans la cellule ci-dessous." sqref="D14:H14"/>
    <dataValidation allowBlank="1" showInputMessage="1" prompt="Entrez les notes mensuelles dans cette cellule." sqref="D15:H15"/>
    <dataValidation allowBlank="1" showInputMessage="1" showErrorMessage="1" prompt="Cette ligne ainsi que les lignes 7, 9, 11, 13 et 15 sont des cellules destinées à la saisie de notes quotidiennes en rapport avec le jour civil figurant dans la cellule située au-dessus." sqref="B5"/>
    <dataValidation allowBlank="1" showInputMessage="1" showErrorMessage="1" prompt="Cette ligne ainsi que les lignes 6, 8, 10, 12 et 14 contiennent les jours civils de la semaine. Si cette cellule ne contient pas le numéro 1, c’est qu’il s’agit d’un jour du mois précédent. Entrez des notes dans la cellule D15." sqref="B4"/>
  </dataValidations>
  <printOptions horizontalCentered="1"/>
  <pageMargins left="0.25" right="0.25" top="0.5" bottom="0.5" header="0.3" footer="0.3"/>
  <pageSetup paperSize="9" scale="99" orientation="landscape" r:id="rId1"/>
  <headerFooter differentFirst="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8" tint="0.59999389629810485"/>
    <pageSetUpPr fitToPage="1"/>
  </sheetPr>
  <dimension ref="A1:N15"/>
  <sheetViews>
    <sheetView showGridLines="0" showRowColHeaders="0" topLeftCell="A7" zoomScaleNormal="100" workbookViewId="0">
      <selection activeCell="D7" sqref="D7"/>
    </sheetView>
  </sheetViews>
  <sheetFormatPr baseColWidth="10" defaultColWidth="8.75" defaultRowHeight="16.5" x14ac:dyDescent="0.3"/>
  <cols>
    <col min="1" max="1" width="1.625" style="29" customWidth="1"/>
    <col min="2" max="8" width="16.625" style="29" customWidth="1"/>
    <col min="9" max="9" width="1.625" style="26" customWidth="1"/>
    <col min="10" max="10" width="11.5" style="26" customWidth="1"/>
    <col min="11" max="16384" width="8.75" style="26"/>
  </cols>
  <sheetData>
    <row r="1" spans="1:14" ht="9" customHeight="1" x14ac:dyDescent="0.3">
      <c r="A1" s="1"/>
      <c r="B1" s="1"/>
      <c r="C1" s="1"/>
      <c r="D1" s="1"/>
      <c r="E1" s="1"/>
      <c r="F1" s="1"/>
      <c r="G1" s="1"/>
      <c r="H1" s="1"/>
      <c r="I1" s="26" t="s">
        <v>1</v>
      </c>
    </row>
    <row r="2" spans="1:14" ht="96" customHeight="1" x14ac:dyDescent="0.3">
      <c r="A2" s="1"/>
      <c r="B2" s="61" t="str">
        <f>"Février "&amp;AnnéeCalendrier</f>
        <v>Février 2021</v>
      </c>
      <c r="C2" s="61"/>
      <c r="D2" s="61"/>
      <c r="E2" s="3"/>
      <c r="F2" s="3"/>
      <c r="G2" s="3"/>
      <c r="H2" s="4"/>
    </row>
    <row r="3" spans="1:14" s="27" customFormat="1" ht="24" customHeight="1" x14ac:dyDescent="0.3">
      <c r="A3" s="9"/>
      <c r="B3" s="6" t="str">
        <f>DébutSemaine</f>
        <v>Lundi</v>
      </c>
      <c r="C3" s="7" t="str">
        <f t="shared" ref="C3:H3" si="0">TEXT(C4,"jjjj")</f>
        <v>mardi</v>
      </c>
      <c r="D3" s="7" t="str">
        <f t="shared" si="0"/>
        <v>mercredi</v>
      </c>
      <c r="E3" s="7" t="str">
        <f t="shared" si="0"/>
        <v>jeudi</v>
      </c>
      <c r="F3" s="7" t="str">
        <f t="shared" si="0"/>
        <v>vendredi</v>
      </c>
      <c r="G3" s="7" t="str">
        <f t="shared" si="0"/>
        <v>samedi</v>
      </c>
      <c r="H3" s="8" t="str">
        <f t="shared" si="0"/>
        <v>dimanche</v>
      </c>
      <c r="I3" s="41"/>
      <c r="J3" s="41"/>
      <c r="K3" s="41"/>
      <c r="L3" s="8" t="s">
        <v>6</v>
      </c>
      <c r="M3" s="41"/>
      <c r="N3" s="41"/>
    </row>
    <row r="4" spans="1:14" s="27" customFormat="1" ht="24" customHeight="1" x14ac:dyDescent="0.3">
      <c r="A4" s="5"/>
      <c r="B4" s="30">
        <f t="array" ref="B4:H4">JoursEtSemaines+DATE(AnnéeCalendrier,2,1)-WEEKDAY(DATE(AnnéeCalendrier,2,1),(DébutSemaine="Lundi")+1)+1</f>
        <v>44228</v>
      </c>
      <c r="C4" s="30">
        <v>44229</v>
      </c>
      <c r="D4" s="30">
        <v>44230</v>
      </c>
      <c r="E4" s="30">
        <v>44231</v>
      </c>
      <c r="F4" s="30">
        <v>44232</v>
      </c>
      <c r="G4" s="30">
        <v>44233</v>
      </c>
      <c r="H4" s="31">
        <v>44234</v>
      </c>
      <c r="J4" s="37"/>
      <c r="K4" s="46"/>
    </row>
    <row r="5" spans="1:14" s="28" customFormat="1" ht="56.1" customHeight="1" x14ac:dyDescent="0.3">
      <c r="A5" s="11"/>
      <c r="B5" s="10"/>
      <c r="C5" s="38"/>
      <c r="D5" s="52" t="s">
        <v>37</v>
      </c>
      <c r="E5" s="52" t="s">
        <v>38</v>
      </c>
      <c r="F5" s="10"/>
      <c r="G5" s="10"/>
      <c r="H5" s="10"/>
      <c r="J5" s="47" t="s">
        <v>19</v>
      </c>
      <c r="K5" s="46" t="s">
        <v>7</v>
      </c>
    </row>
    <row r="6" spans="1:14" s="27" customFormat="1" ht="24" customHeight="1" x14ac:dyDescent="0.3">
      <c r="A6" s="5"/>
      <c r="B6" s="30">
        <f t="array" ref="B6:H6">JoursEtSemaines+DATE(AnnéeCalendrier,2,1)-WEEKDAY(DATE(AnnéeCalendrier,2,1),(DébutSemaine="Lundi")+1)+8</f>
        <v>44235</v>
      </c>
      <c r="C6" s="30">
        <v>44236</v>
      </c>
      <c r="D6" s="30">
        <v>44237</v>
      </c>
      <c r="E6" s="30">
        <v>44238</v>
      </c>
      <c r="F6" s="30">
        <v>44239</v>
      </c>
      <c r="G6" s="30">
        <v>44240</v>
      </c>
      <c r="H6" s="30">
        <v>44241</v>
      </c>
    </row>
    <row r="7" spans="1:14" s="28" customFormat="1" ht="56.1" customHeight="1" x14ac:dyDescent="0.3">
      <c r="A7" s="11"/>
      <c r="B7" s="10"/>
      <c r="C7" s="10"/>
      <c r="D7" s="10"/>
      <c r="E7" s="10"/>
      <c r="F7" s="10"/>
      <c r="G7" s="10"/>
      <c r="H7" s="10"/>
    </row>
    <row r="8" spans="1:14" s="27" customFormat="1" ht="24" customHeight="1" x14ac:dyDescent="0.3">
      <c r="A8" s="5"/>
      <c r="B8" s="30">
        <f t="array" ref="B8:H8">JoursEtSemaines+DATE(AnnéeCalendrier,2,1)-WEEKDAY(DATE(AnnéeCalendrier,2,1),(DébutSemaine="Lundi")+1)+15</f>
        <v>44242</v>
      </c>
      <c r="C8" s="30">
        <v>44243</v>
      </c>
      <c r="D8" s="30">
        <v>44244</v>
      </c>
      <c r="E8" s="30">
        <v>44245</v>
      </c>
      <c r="F8" s="30">
        <v>44246</v>
      </c>
      <c r="G8" s="30">
        <v>44247</v>
      </c>
      <c r="H8" s="30">
        <v>44248</v>
      </c>
    </row>
    <row r="9" spans="1:14" s="28" customFormat="1" ht="56.1" customHeight="1" x14ac:dyDescent="0.3">
      <c r="A9" s="11"/>
      <c r="B9" s="10"/>
      <c r="C9" s="10"/>
      <c r="D9" s="10"/>
      <c r="E9" s="10"/>
      <c r="F9" s="10"/>
      <c r="G9" s="10"/>
      <c r="H9" s="10"/>
    </row>
    <row r="10" spans="1:14" s="27" customFormat="1" ht="24" customHeight="1" x14ac:dyDescent="0.3">
      <c r="A10" s="5"/>
      <c r="B10" s="30">
        <f t="array" ref="B10:H10">JoursEtSemaines+DATE(AnnéeCalendrier,2,1)-WEEKDAY(DATE(AnnéeCalendrier,2,1),(DébutSemaine="Lundi")+1)+22</f>
        <v>44249</v>
      </c>
      <c r="C10" s="30">
        <v>44250</v>
      </c>
      <c r="D10" s="30">
        <v>44251</v>
      </c>
      <c r="E10" s="30">
        <v>44252</v>
      </c>
      <c r="F10" s="30">
        <v>44253</v>
      </c>
      <c r="G10" s="30">
        <v>44254</v>
      </c>
      <c r="H10" s="30">
        <v>44255</v>
      </c>
    </row>
    <row r="11" spans="1:14" s="28" customFormat="1" ht="56.1" customHeight="1" x14ac:dyDescent="0.3">
      <c r="A11" s="11"/>
      <c r="B11" s="10"/>
      <c r="C11" s="10"/>
      <c r="D11" s="10"/>
      <c r="E11" s="10"/>
      <c r="F11" s="10"/>
      <c r="G11" s="10"/>
      <c r="H11" s="10"/>
    </row>
    <row r="12" spans="1:14" s="27" customFormat="1" ht="24" customHeight="1" x14ac:dyDescent="0.3">
      <c r="A12" s="5"/>
      <c r="B12" s="30">
        <f t="array" ref="B12:H12">JoursEtSemaines+DATE(AnnéeCalendrier,2,1)-WEEKDAY(DATE(AnnéeCalendrier,2,1),(DébutSemaine="Lundi")+1)+29</f>
        <v>44256</v>
      </c>
      <c r="C12" s="30">
        <v>44257</v>
      </c>
      <c r="D12" s="30">
        <v>44258</v>
      </c>
      <c r="E12" s="30">
        <v>44259</v>
      </c>
      <c r="F12" s="30">
        <v>44260</v>
      </c>
      <c r="G12" s="30">
        <v>44261</v>
      </c>
      <c r="H12" s="30">
        <v>44262</v>
      </c>
    </row>
    <row r="13" spans="1:14" s="28" customFormat="1" ht="56.1" customHeight="1" x14ac:dyDescent="0.3">
      <c r="A13" s="11"/>
      <c r="B13" s="10"/>
      <c r="C13" s="10"/>
      <c r="D13" s="10"/>
      <c r="E13" s="10"/>
      <c r="F13" s="10"/>
      <c r="G13" s="10"/>
      <c r="H13" s="10"/>
    </row>
    <row r="14" spans="1:14" s="27" customFormat="1" ht="24" customHeight="1" x14ac:dyDescent="0.3">
      <c r="A14" s="5"/>
      <c r="B14" s="30">
        <f t="array" ref="B14:C14">JoursEtSemaines+DATE(AnnéeCalendrier,2,1)-WEEKDAY(DATE(AnnéeCalendrier,2,1),(DébutSemaine="Lundi")+1)+36</f>
        <v>44263</v>
      </c>
      <c r="C14" s="30">
        <v>44264</v>
      </c>
      <c r="D14" s="62" t="s">
        <v>0</v>
      </c>
      <c r="E14" s="62"/>
      <c r="F14" s="62"/>
      <c r="G14" s="62"/>
      <c r="H14" s="63"/>
    </row>
    <row r="15" spans="1:14" s="28" customFormat="1" ht="56.1" customHeight="1" x14ac:dyDescent="0.3">
      <c r="A15" s="11"/>
      <c r="B15" s="10"/>
      <c r="C15" s="10"/>
      <c r="D15" s="64"/>
      <c r="E15" s="64"/>
      <c r="F15" s="64"/>
      <c r="G15" s="64"/>
      <c r="H15" s="65"/>
    </row>
  </sheetData>
  <mergeCells count="3">
    <mergeCell ref="B2:D2"/>
    <mergeCell ref="D14:H14"/>
    <mergeCell ref="D15:H15"/>
  </mergeCells>
  <conditionalFormatting sqref="B12:H12 B14:C14">
    <cfRule type="expression" dxfId="21" priority="2">
      <formula>AND(DAY(B12)&gt;=1,DAY(B12)&lt;=15)</formula>
    </cfRule>
  </conditionalFormatting>
  <conditionalFormatting sqref="B4:G4">
    <cfRule type="expression" dxfId="20" priority="1">
      <formula>DAY(B4)&gt;8</formula>
    </cfRule>
  </conditionalFormatting>
  <dataValidations count="8">
    <dataValidation allowBlank="1" showInputMessage="1" showErrorMessage="1" prompt="Jour de la semaine défini automatiquement." sqref="C3:H3 L3"/>
    <dataValidation allowBlank="1" showInputMessage="1" showErrorMessage="1" prompt="L’année dans cette cellule est automatiquement mise à jour en fonction de l’année entrée dans la feuille de calcul Janvier. Le calendrier ci-dessous inclut les dates des mois précédent et suivant dans une teinte plus claire." sqref="B2:D2"/>
    <dataValidation allowBlank="1" showInputMessage="1" showErrorMessage="1" prompt="Cette ligne contient les noms des jours de la semaine pour ce calendrier. Cette cellule contient le jour de début de la semaine. Pour modifier ce jour-là, sélectionnez le nouveau jour dans la cellule L5 de la feuille de calcul Janvier." sqref="B3"/>
    <dataValidation allowBlank="1" showInputMessage="1" showErrorMessage="1" prompt="Calendrier du mois de février" sqref="A1"/>
    <dataValidation allowBlank="1" showInputMessage="1" prompt="Entrez les notes mensuelles dans la cellule ci-dessous." sqref="D14:H14"/>
    <dataValidation allowBlank="1" showInputMessage="1" prompt="Entrez les notes mensuelles dans cette cellule." sqref="D15:H15"/>
    <dataValidation allowBlank="1" showInputMessage="1" showErrorMessage="1" prompt="Cette ligne ainsi que les lignes 7, 9, 11, 13 et 15 sont des cellules destinées à la saisie de notes quotidiennes en rapport avec le jour civil figurant dans la cellule située au-dessus." sqref="B5"/>
    <dataValidation allowBlank="1" showInputMessage="1" showErrorMessage="1" prompt="Cette ligne ainsi que les lignes 6, 8, 10, 12 et 14 contiennent les jours civils de la semaine. Si cette cellule ne contient pas le numéro 1, c’est qu’il s’agit d’un jour du mois précédent. Entrez des notes dans la cellule D15." sqref="B4"/>
  </dataValidations>
  <hyperlinks>
    <hyperlink ref="K5" r:id="rId1"/>
  </hyperlinks>
  <printOptions horizontalCentered="1"/>
  <pageMargins left="0.25" right="0.25" top="0.5" bottom="0.5" header="0.3" footer="0.3"/>
  <pageSetup paperSize="9" scale="99" orientation="landscape" r:id="rId2"/>
  <headerFooter differentFirst="1"/>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9" tint="0.59999389629810485"/>
    <pageSetUpPr fitToPage="1"/>
  </sheetPr>
  <dimension ref="A1:Q15"/>
  <sheetViews>
    <sheetView showGridLines="0" showRowColHeaders="0" topLeftCell="A4" zoomScaleNormal="100" workbookViewId="0">
      <selection activeCell="J2" sqref="J2"/>
    </sheetView>
  </sheetViews>
  <sheetFormatPr baseColWidth="10" defaultColWidth="8.75" defaultRowHeight="16.5" x14ac:dyDescent="0.3"/>
  <cols>
    <col min="1" max="1" width="1.625" style="29" customWidth="1"/>
    <col min="2" max="8" width="16.625" style="29" customWidth="1"/>
    <col min="9" max="9" width="1.625" style="26" customWidth="1"/>
    <col min="10" max="10" width="12.75" style="26" customWidth="1"/>
    <col min="11" max="16384" width="8.75" style="26"/>
  </cols>
  <sheetData>
    <row r="1" spans="1:17" ht="9" customHeight="1" x14ac:dyDescent="0.3">
      <c r="A1" s="1"/>
      <c r="B1" s="1"/>
      <c r="C1" s="1"/>
      <c r="D1" s="1"/>
      <c r="E1" s="1"/>
      <c r="F1" s="1"/>
      <c r="G1" s="1"/>
      <c r="H1" s="1"/>
      <c r="I1" s="26" t="s">
        <v>1</v>
      </c>
    </row>
    <row r="2" spans="1:17" ht="96" customHeight="1" x14ac:dyDescent="0.3">
      <c r="A2" s="1"/>
      <c r="B2" s="67" t="str">
        <f>"Mars "&amp;AnnéeCalendrier</f>
        <v>Mars 2021</v>
      </c>
      <c r="C2" s="67"/>
      <c r="D2" s="67"/>
      <c r="E2" s="3"/>
      <c r="F2" s="3"/>
      <c r="G2" s="3"/>
      <c r="H2" s="4"/>
    </row>
    <row r="3" spans="1:17" s="27" customFormat="1" ht="24" customHeight="1" x14ac:dyDescent="0.3">
      <c r="A3" s="9"/>
      <c r="B3" s="17" t="str">
        <f>DébutSemaine</f>
        <v>Lundi</v>
      </c>
      <c r="C3" s="18" t="str">
        <f t="shared" ref="C3:H3" si="0">TEXT(C4,"jjjj")</f>
        <v>mardi</v>
      </c>
      <c r="D3" s="18" t="str">
        <f t="shared" si="0"/>
        <v>mercredi</v>
      </c>
      <c r="E3" s="18" t="str">
        <f t="shared" si="0"/>
        <v>jeudi</v>
      </c>
      <c r="F3" s="18" t="str">
        <f t="shared" si="0"/>
        <v>vendredi</v>
      </c>
      <c r="G3" s="18" t="str">
        <f t="shared" si="0"/>
        <v>samedi</v>
      </c>
      <c r="H3" s="19" t="str">
        <f t="shared" si="0"/>
        <v>dimanche</v>
      </c>
      <c r="I3" s="42"/>
      <c r="J3" s="42"/>
      <c r="K3" s="42" t="s">
        <v>6</v>
      </c>
      <c r="L3" s="42"/>
      <c r="M3" s="42"/>
      <c r="N3" s="42"/>
    </row>
    <row r="4" spans="1:17" s="27" customFormat="1" ht="24" customHeight="1" x14ac:dyDescent="0.3">
      <c r="A4" s="5"/>
      <c r="B4" s="34">
        <f t="array" ref="B4:H4">JoursEtSemaines+DATE(AnnéeCalendrier,3,1)-WEEKDAY(DATE(AnnéeCalendrier,3,1),(DébutSemaine="Lundi")+1)+1</f>
        <v>44256</v>
      </c>
      <c r="C4" s="34">
        <v>44257</v>
      </c>
      <c r="D4" s="34">
        <v>44258</v>
      </c>
      <c r="E4" s="34">
        <v>44259</v>
      </c>
      <c r="F4" s="34">
        <v>44260</v>
      </c>
      <c r="G4" s="34">
        <v>44261</v>
      </c>
      <c r="H4" s="34">
        <v>44262</v>
      </c>
      <c r="J4" s="40" t="s">
        <v>14</v>
      </c>
      <c r="K4" s="46" t="s">
        <v>13</v>
      </c>
    </row>
    <row r="5" spans="1:17" s="28" customFormat="1" ht="56.1" customHeight="1" x14ac:dyDescent="0.3">
      <c r="A5" s="11"/>
      <c r="B5" s="20"/>
      <c r="C5" s="20"/>
      <c r="D5" s="39" t="s">
        <v>10</v>
      </c>
      <c r="E5" s="20"/>
      <c r="F5" s="20"/>
      <c r="G5" s="39" t="s">
        <v>12</v>
      </c>
      <c r="H5" s="39" t="s">
        <v>11</v>
      </c>
      <c r="J5" s="40"/>
    </row>
    <row r="6" spans="1:17" s="27" customFormat="1" ht="24" customHeight="1" x14ac:dyDescent="0.3">
      <c r="A6" s="5"/>
      <c r="B6" s="34">
        <f t="array" ref="B6:H6">JoursEtSemaines+DATE(AnnéeCalendrier,3,1)-WEEKDAY(DATE(AnnéeCalendrier,3,1),(DébutSemaine="Lundi")+1)+8</f>
        <v>44263</v>
      </c>
      <c r="C6" s="34">
        <v>44264</v>
      </c>
      <c r="D6" s="34">
        <v>44265</v>
      </c>
      <c r="E6" s="34">
        <v>44266</v>
      </c>
      <c r="F6" s="34">
        <v>44267</v>
      </c>
      <c r="G6" s="34">
        <v>44268</v>
      </c>
      <c r="H6" s="34">
        <v>44269</v>
      </c>
    </row>
    <row r="7" spans="1:17" s="28" customFormat="1" ht="56.1" customHeight="1" x14ac:dyDescent="0.3">
      <c r="A7" s="11"/>
      <c r="B7" s="39" t="s">
        <v>12</v>
      </c>
      <c r="C7" s="39" t="s">
        <v>12</v>
      </c>
      <c r="D7" s="39" t="s">
        <v>12</v>
      </c>
      <c r="E7" s="20" t="s">
        <v>50</v>
      </c>
      <c r="F7" s="20"/>
      <c r="G7" s="20"/>
      <c r="H7" s="20"/>
    </row>
    <row r="8" spans="1:17" s="27" customFormat="1" ht="24" customHeight="1" x14ac:dyDescent="0.3">
      <c r="A8" s="5"/>
      <c r="B8" s="34">
        <f t="array" ref="B8:H8">JoursEtSemaines+DATE(AnnéeCalendrier,3,1)-WEEKDAY(DATE(AnnéeCalendrier,3,1),(DébutSemaine="Lundi")+1)+15</f>
        <v>44270</v>
      </c>
      <c r="C8" s="34">
        <v>44271</v>
      </c>
      <c r="D8" s="34">
        <v>44272</v>
      </c>
      <c r="E8" s="34">
        <v>44273</v>
      </c>
      <c r="F8" s="34">
        <v>44274</v>
      </c>
      <c r="G8" s="34">
        <v>44275</v>
      </c>
      <c r="H8" s="34">
        <v>44276</v>
      </c>
    </row>
    <row r="9" spans="1:17" s="28" customFormat="1" ht="56.1" customHeight="1" x14ac:dyDescent="0.3">
      <c r="A9" s="11"/>
      <c r="B9" s="20"/>
      <c r="C9" s="20"/>
      <c r="D9" s="82" t="s">
        <v>55</v>
      </c>
      <c r="E9" s="39" t="s">
        <v>48</v>
      </c>
      <c r="F9" s="56"/>
      <c r="G9" s="20"/>
      <c r="H9" s="20"/>
      <c r="J9" s="37" t="s">
        <v>57</v>
      </c>
      <c r="K9" s="51" t="s">
        <v>56</v>
      </c>
      <c r="L9" s="83"/>
      <c r="M9" s="83"/>
      <c r="N9" s="83"/>
      <c r="O9" s="83"/>
      <c r="P9" s="83"/>
      <c r="Q9" s="83"/>
    </row>
    <row r="10" spans="1:17" s="27" customFormat="1" ht="24" customHeight="1" x14ac:dyDescent="0.3">
      <c r="A10" s="5"/>
      <c r="B10" s="34">
        <f t="array" ref="B10:H10">JoursEtSemaines+DATE(AnnéeCalendrier,3,1)-WEEKDAY(DATE(AnnéeCalendrier,3,1),(DébutSemaine="Lundi")+1)+22</f>
        <v>44277</v>
      </c>
      <c r="C10" s="34">
        <v>44278</v>
      </c>
      <c r="D10" s="34">
        <v>44279</v>
      </c>
      <c r="E10" s="57">
        <v>44280</v>
      </c>
      <c r="F10" s="34">
        <v>44281</v>
      </c>
      <c r="G10" s="34">
        <v>44282</v>
      </c>
      <c r="H10" s="34">
        <v>44283</v>
      </c>
    </row>
    <row r="11" spans="1:17" s="28" customFormat="1" ht="56.1" customHeight="1" x14ac:dyDescent="0.3">
      <c r="A11" s="11"/>
      <c r="B11" s="39"/>
      <c r="C11" s="39"/>
      <c r="D11" s="39"/>
      <c r="F11" s="20"/>
      <c r="G11" s="20"/>
      <c r="H11" s="20"/>
    </row>
    <row r="12" spans="1:17" s="27" customFormat="1" ht="24" customHeight="1" x14ac:dyDescent="0.3">
      <c r="A12" s="5"/>
      <c r="B12" s="34">
        <f t="array" ref="B12:H12">JoursEtSemaines+DATE(AnnéeCalendrier,3,1)-WEEKDAY(DATE(AnnéeCalendrier,3,1),(DébutSemaine="Lundi")+1)+29</f>
        <v>44284</v>
      </c>
      <c r="C12" s="34">
        <v>44285</v>
      </c>
      <c r="D12" s="34">
        <v>44286</v>
      </c>
      <c r="E12" s="34">
        <v>44287</v>
      </c>
      <c r="F12" s="34">
        <v>44288</v>
      </c>
      <c r="G12" s="34">
        <v>44289</v>
      </c>
      <c r="H12" s="34">
        <v>44290</v>
      </c>
    </row>
    <row r="13" spans="1:17" s="28" customFormat="1" ht="56.1" customHeight="1" x14ac:dyDescent="0.3">
      <c r="A13" s="11"/>
      <c r="B13" s="20"/>
      <c r="C13" s="39" t="s">
        <v>17</v>
      </c>
      <c r="D13" s="39" t="s">
        <v>17</v>
      </c>
      <c r="E13" s="20"/>
      <c r="F13" s="20"/>
      <c r="G13" s="20"/>
      <c r="H13" s="20"/>
      <c r="J13" s="47" t="s">
        <v>16</v>
      </c>
      <c r="K13" s="51" t="s">
        <v>15</v>
      </c>
      <c r="L13" s="27"/>
      <c r="M13" s="27"/>
      <c r="N13" s="27"/>
      <c r="O13" s="27"/>
      <c r="P13" s="27"/>
    </row>
    <row r="14" spans="1:17" s="27" customFormat="1" ht="24" customHeight="1" x14ac:dyDescent="0.3">
      <c r="A14" s="5"/>
      <c r="B14" s="34">
        <f t="array" ref="B14:C14">JoursEtSemaines+DATE(AnnéeCalendrier,3,1)-WEEKDAY(DATE(AnnéeCalendrier,3,1),(DébutSemaine="Lundi")+1)+36</f>
        <v>44291</v>
      </c>
      <c r="C14" s="34">
        <v>44292</v>
      </c>
      <c r="D14" s="68" t="s">
        <v>0</v>
      </c>
      <c r="E14" s="68"/>
      <c r="F14" s="68"/>
      <c r="G14" s="68"/>
      <c r="H14" s="69"/>
    </row>
    <row r="15" spans="1:17" s="28" customFormat="1" ht="56.1" customHeight="1" x14ac:dyDescent="0.3">
      <c r="A15" s="11"/>
      <c r="B15" s="20"/>
      <c r="C15" s="20"/>
      <c r="D15" s="70"/>
      <c r="E15" s="70"/>
      <c r="F15" s="70"/>
      <c r="G15" s="70"/>
      <c r="H15" s="71"/>
    </row>
  </sheetData>
  <mergeCells count="3">
    <mergeCell ref="B2:D2"/>
    <mergeCell ref="D14:H14"/>
    <mergeCell ref="D15:H15"/>
  </mergeCells>
  <conditionalFormatting sqref="B12:H12 B14:C14">
    <cfRule type="expression" dxfId="19" priority="2">
      <formula>AND(DAY(B12)&gt;=1,DAY(B12)&lt;=15)</formula>
    </cfRule>
  </conditionalFormatting>
  <conditionalFormatting sqref="B4:G4">
    <cfRule type="expression" dxfId="18" priority="1">
      <formula>DAY(B4)&gt;8</formula>
    </cfRule>
  </conditionalFormatting>
  <dataValidations count="8">
    <dataValidation allowBlank="1" showInputMessage="1" showErrorMessage="1" prompt="Calendrier du mois de mars" sqref="A1"/>
    <dataValidation allowBlank="1" showInputMessage="1" showErrorMessage="1" prompt="L’année dans cette cellule est automatiquement mise à jour en fonction de l’année entrée dans la feuille de calcul Janvier. Le calendrier ci-dessous inclut les dates des mois précédent et suivant dans une teinte plus claire." sqref="B2:D2"/>
    <dataValidation allowBlank="1" showInputMessage="1" showErrorMessage="1" prompt="Jour de la semaine défini automatiquement." sqref="C3:H3"/>
    <dataValidation allowBlank="1" showInputMessage="1" showErrorMessage="1" prompt="Cette ligne ainsi que les lignes 6, 8, 10, 12 et 14 contiennent les jours civils de la semaine. Si cette cellule ne contient pas le numéro 1, c’est qu’il s’agit d’un jour du mois précédent. Entrez des notes dans la cellule D15." sqref="B4"/>
    <dataValidation allowBlank="1" showInputMessage="1" showErrorMessage="1" prompt="Cette ligne ainsi que les lignes 7, 9, 11, 13 et 15 sont des cellules destinées à la saisie de notes quotidiennes en rapport avec le jour civil figurant dans la cellule située au-dessus." sqref="B5"/>
    <dataValidation allowBlank="1" showInputMessage="1" prompt="Entrez les notes mensuelles dans cette cellule." sqref="D15:H15"/>
    <dataValidation allowBlank="1" showInputMessage="1" prompt="Entrez les notes mensuelles dans la cellule ci-dessous." sqref="D14:H14"/>
    <dataValidation allowBlank="1" showInputMessage="1" showErrorMessage="1" prompt="Cette ligne contient les noms des jours de la semaine pour ce calendrier. Cette cellule contient le jour de début de la semaine. Pour modifier ce jour-là, sélectionnez le nouveau jour dans la cellule L5 de la feuille de calcul Janvier." sqref="B3"/>
  </dataValidations>
  <hyperlinks>
    <hyperlink ref="K4" r:id="rId1"/>
    <hyperlink ref="K13" r:id="rId2"/>
    <hyperlink ref="K9" r:id="rId3"/>
  </hyperlinks>
  <printOptions horizontalCentered="1"/>
  <pageMargins left="0.25" right="0.25" top="0.5" bottom="0.5" header="0.3" footer="0.3"/>
  <pageSetup paperSize="9" scale="99" orientation="landscape" r:id="rId4"/>
  <headerFooter differentFirst="1"/>
  <drawing r:id="rId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9" tint="0.59999389629810485"/>
    <pageSetUpPr fitToPage="1"/>
  </sheetPr>
  <dimension ref="A1:N15"/>
  <sheetViews>
    <sheetView showGridLines="0" showRowColHeaders="0" tabSelected="1" workbookViewId="0">
      <selection activeCell="E7" sqref="E7"/>
    </sheetView>
  </sheetViews>
  <sheetFormatPr baseColWidth="10" defaultColWidth="8.75" defaultRowHeight="16.5" x14ac:dyDescent="0.3"/>
  <cols>
    <col min="1" max="1" width="1.625" style="29" customWidth="1"/>
    <col min="2" max="8" width="16.625" style="29" customWidth="1"/>
    <col min="9" max="9" width="1.625" style="26" customWidth="1"/>
    <col min="10" max="10" width="8.625" style="26" customWidth="1"/>
    <col min="11" max="16384" width="8.75" style="26"/>
  </cols>
  <sheetData>
    <row r="1" spans="1:14" ht="9" customHeight="1" x14ac:dyDescent="0.3">
      <c r="A1" s="1"/>
      <c r="B1" s="1"/>
      <c r="C1" s="1"/>
      <c r="D1" s="1"/>
      <c r="E1" s="1"/>
      <c r="F1" s="1"/>
      <c r="G1" s="1"/>
      <c r="H1" s="1"/>
      <c r="I1" s="26" t="s">
        <v>1</v>
      </c>
    </row>
    <row r="2" spans="1:14" ht="96" customHeight="1" x14ac:dyDescent="0.3">
      <c r="A2" s="1"/>
      <c r="B2" s="67" t="str">
        <f>"Avril "&amp;AnnéeCalendrier</f>
        <v>Avril 2021</v>
      </c>
      <c r="C2" s="67"/>
      <c r="D2" s="67"/>
      <c r="E2" s="3"/>
      <c r="F2" s="3"/>
      <c r="G2" s="3"/>
      <c r="H2" s="4"/>
    </row>
    <row r="3" spans="1:14" s="27" customFormat="1" ht="24" customHeight="1" x14ac:dyDescent="0.3">
      <c r="A3" s="9"/>
      <c r="B3" s="17" t="str">
        <f>DébutSemaine</f>
        <v>Lundi</v>
      </c>
      <c r="C3" s="18" t="str">
        <f t="shared" ref="C3:H3" si="0">TEXT(C4,"jjjj")</f>
        <v>mardi</v>
      </c>
      <c r="D3" s="18" t="str">
        <f t="shared" si="0"/>
        <v>mercredi</v>
      </c>
      <c r="E3" s="18" t="str">
        <f t="shared" si="0"/>
        <v>jeudi</v>
      </c>
      <c r="F3" s="18" t="str">
        <f t="shared" si="0"/>
        <v>vendredi</v>
      </c>
      <c r="G3" s="18" t="str">
        <f t="shared" si="0"/>
        <v>samedi</v>
      </c>
      <c r="H3" s="19" t="str">
        <f t="shared" si="0"/>
        <v>dimanche</v>
      </c>
      <c r="I3" s="42"/>
      <c r="J3" s="42"/>
      <c r="K3" s="42" t="s">
        <v>6</v>
      </c>
      <c r="L3" s="42"/>
      <c r="M3" s="42"/>
      <c r="N3" s="42"/>
    </row>
    <row r="4" spans="1:14" s="27" customFormat="1" ht="24" customHeight="1" x14ac:dyDescent="0.3">
      <c r="A4" s="5"/>
      <c r="B4" s="34">
        <f t="array" ref="B4:H4">JoursEtSemaines+DATE(AnnéeCalendrier,4,1)-WEEKDAY(DATE(AnnéeCalendrier,4,1),(DébutSemaine="Lundi")+1)+1</f>
        <v>44284</v>
      </c>
      <c r="C4" s="34">
        <v>44285</v>
      </c>
      <c r="D4" s="34">
        <v>44286</v>
      </c>
      <c r="E4" s="34">
        <v>44287</v>
      </c>
      <c r="F4" s="34">
        <v>44288</v>
      </c>
      <c r="G4" s="34">
        <v>44289</v>
      </c>
      <c r="H4" s="34">
        <v>44290</v>
      </c>
    </row>
    <row r="5" spans="1:14" s="28" customFormat="1" ht="56.1" customHeight="1" x14ac:dyDescent="0.3">
      <c r="A5" s="11"/>
      <c r="B5" s="20"/>
      <c r="C5" s="20"/>
      <c r="D5" s="20"/>
      <c r="E5" s="39" t="s">
        <v>58</v>
      </c>
      <c r="F5" s="20"/>
      <c r="G5" s="20"/>
      <c r="H5" s="20"/>
    </row>
    <row r="6" spans="1:14" s="27" customFormat="1" ht="24" customHeight="1" x14ac:dyDescent="0.3">
      <c r="A6" s="5"/>
      <c r="B6" s="34">
        <f t="array" ref="B6:H6">JoursEtSemaines+DATE(AnnéeCalendrier,4,1)-WEEKDAY(DATE(AnnéeCalendrier,4,1),(DébutSemaine="Lundi")+1)+8</f>
        <v>44291</v>
      </c>
      <c r="C6" s="34">
        <v>44292</v>
      </c>
      <c r="D6" s="34">
        <v>44293</v>
      </c>
      <c r="E6" s="34">
        <v>44294</v>
      </c>
      <c r="F6" s="34">
        <v>44295</v>
      </c>
      <c r="G6" s="34">
        <v>44296</v>
      </c>
      <c r="H6" s="34">
        <v>44297</v>
      </c>
      <c r="J6" s="37"/>
      <c r="K6" s="51"/>
    </row>
    <row r="7" spans="1:14" s="28" customFormat="1" ht="56.1" customHeight="1" x14ac:dyDescent="0.3">
      <c r="A7" s="11"/>
      <c r="B7" s="20"/>
      <c r="C7" s="39" t="s">
        <v>10</v>
      </c>
      <c r="D7" s="20"/>
      <c r="E7" s="20"/>
      <c r="F7" s="20"/>
      <c r="G7" s="39"/>
      <c r="H7" s="39"/>
    </row>
    <row r="8" spans="1:14" s="27" customFormat="1" ht="24" customHeight="1" x14ac:dyDescent="0.3">
      <c r="A8" s="5"/>
      <c r="B8" s="34">
        <f t="array" ref="B8:H8">JoursEtSemaines+DATE(AnnéeCalendrier,4,1)-WEEKDAY(DATE(AnnéeCalendrier,4,1),(DébutSemaine="Lundi")+1)+15</f>
        <v>44298</v>
      </c>
      <c r="C8" s="34">
        <v>44299</v>
      </c>
      <c r="D8" s="34">
        <v>44300</v>
      </c>
      <c r="E8" s="34">
        <v>44301</v>
      </c>
      <c r="F8" s="34">
        <v>44302</v>
      </c>
      <c r="G8" s="34">
        <v>44303</v>
      </c>
      <c r="H8" s="34">
        <v>44304</v>
      </c>
    </row>
    <row r="9" spans="1:14" s="28" customFormat="1" ht="56.1" customHeight="1" x14ac:dyDescent="0.3">
      <c r="A9" s="11"/>
      <c r="B9" s="39"/>
      <c r="C9" s="39" t="s">
        <v>18</v>
      </c>
      <c r="D9" s="20"/>
      <c r="E9" s="20"/>
      <c r="F9" s="20"/>
      <c r="G9" s="20"/>
      <c r="H9" s="20"/>
    </row>
    <row r="10" spans="1:14" s="27" customFormat="1" ht="24" customHeight="1" x14ac:dyDescent="0.3">
      <c r="A10" s="5"/>
      <c r="B10" s="34">
        <f t="array" ref="B10:H10">JoursEtSemaines+DATE(AnnéeCalendrier,4,1)-WEEKDAY(DATE(AnnéeCalendrier,4,1),(DébutSemaine="Lundi")+1)+22</f>
        <v>44305</v>
      </c>
      <c r="C10" s="34">
        <v>44306</v>
      </c>
      <c r="D10" s="34">
        <v>44307</v>
      </c>
      <c r="E10" s="34">
        <v>44308</v>
      </c>
      <c r="F10" s="34">
        <v>44309</v>
      </c>
      <c r="G10" s="34">
        <v>44310</v>
      </c>
      <c r="H10" s="34">
        <v>44311</v>
      </c>
    </row>
    <row r="11" spans="1:14" s="28" customFormat="1" ht="56.1" customHeight="1" x14ac:dyDescent="0.3">
      <c r="A11" s="11"/>
      <c r="B11" s="20"/>
      <c r="C11" s="20"/>
      <c r="D11" s="20"/>
      <c r="E11" s="20"/>
      <c r="F11" s="20"/>
      <c r="G11" s="20"/>
      <c r="H11" s="20"/>
    </row>
    <row r="12" spans="1:14" s="27" customFormat="1" ht="24" customHeight="1" x14ac:dyDescent="0.3">
      <c r="A12" s="5"/>
      <c r="B12" s="34">
        <f t="array" ref="B12:H12">JoursEtSemaines+DATE(AnnéeCalendrier,4,1)-WEEKDAY(DATE(AnnéeCalendrier,4,1),(DébutSemaine="Lundi")+1)+29</f>
        <v>44312</v>
      </c>
      <c r="C12" s="34">
        <v>44313</v>
      </c>
      <c r="D12" s="34">
        <v>44314</v>
      </c>
      <c r="E12" s="34">
        <v>44315</v>
      </c>
      <c r="F12" s="34">
        <v>44316</v>
      </c>
      <c r="G12" s="34">
        <v>44317</v>
      </c>
      <c r="H12" s="34">
        <v>44318</v>
      </c>
    </row>
    <row r="13" spans="1:14" s="28" customFormat="1" ht="56.1" customHeight="1" x14ac:dyDescent="0.3">
      <c r="A13" s="11"/>
      <c r="B13" s="20"/>
      <c r="C13" s="20" t="s">
        <v>54</v>
      </c>
      <c r="D13" s="20"/>
      <c r="E13" s="20"/>
      <c r="F13" s="20"/>
      <c r="G13" s="20"/>
      <c r="H13" s="20"/>
    </row>
    <row r="14" spans="1:14" s="27" customFormat="1" ht="24" customHeight="1" x14ac:dyDescent="0.3">
      <c r="A14" s="5"/>
      <c r="B14" s="34">
        <f t="array" ref="B14:C14">JoursEtSemaines+DATE(AnnéeCalendrier,4,1)-WEEKDAY(DATE(AnnéeCalendrier,4,1),(DébutSemaine="Lundi")+1)+36</f>
        <v>44319</v>
      </c>
      <c r="C14" s="34">
        <v>44320</v>
      </c>
      <c r="D14" s="68" t="s">
        <v>0</v>
      </c>
      <c r="E14" s="68"/>
      <c r="F14" s="68"/>
      <c r="G14" s="68"/>
      <c r="H14" s="69"/>
    </row>
    <row r="15" spans="1:14" s="28" customFormat="1" ht="56.1" customHeight="1" x14ac:dyDescent="0.3">
      <c r="A15" s="11"/>
      <c r="B15" s="20"/>
      <c r="C15" s="20"/>
      <c r="D15" s="70"/>
      <c r="E15" s="70"/>
      <c r="F15" s="70"/>
      <c r="G15" s="70"/>
      <c r="H15" s="71"/>
    </row>
  </sheetData>
  <mergeCells count="3">
    <mergeCell ref="B2:D2"/>
    <mergeCell ref="D14:H14"/>
    <mergeCell ref="D15:H15"/>
  </mergeCells>
  <conditionalFormatting sqref="B12:H12 B14:C14">
    <cfRule type="expression" dxfId="17" priority="2">
      <formula>AND(DAY(B12)&gt;=1,DAY(B12)&lt;=15)</formula>
    </cfRule>
  </conditionalFormatting>
  <conditionalFormatting sqref="B4:G4">
    <cfRule type="expression" dxfId="16" priority="1">
      <formula>DAY(B4)&gt;8</formula>
    </cfRule>
  </conditionalFormatting>
  <dataValidations count="8">
    <dataValidation allowBlank="1" showInputMessage="1" showErrorMessage="1" prompt="Jour de la semaine défini automatiquement." sqref="C3:H3"/>
    <dataValidation allowBlank="1" showInputMessage="1" showErrorMessage="1" prompt="L’année dans cette cellule est automatiquement mise à jour en fonction de l’année entrée dans la feuille de calcul Janvier. Le calendrier ci-dessous inclut les dates des mois précédent et suivant dans une teinte plus claire." sqref="B2:D2"/>
    <dataValidation allowBlank="1" showInputMessage="1" showErrorMessage="1" prompt="Calendrier du mois d’avril" sqref="A1"/>
    <dataValidation allowBlank="1" showInputMessage="1" showErrorMessage="1" prompt="Cette ligne contient les noms des jours de la semaine pour ce calendrier. Cette cellule contient le jour de début de la semaine. Pour modifier ce jour-là, sélectionnez le nouveau jour dans la cellule L5 de la feuille de calcul Janvier." sqref="B3"/>
    <dataValidation allowBlank="1" showInputMessage="1" prompt="Entrez les notes mensuelles dans la cellule ci-dessous." sqref="D14:H14"/>
    <dataValidation allowBlank="1" showInputMessage="1" prompt="Entrez les notes mensuelles dans cette cellule." sqref="D15:H15"/>
    <dataValidation allowBlank="1" showInputMessage="1" showErrorMessage="1" prompt="Cette ligne ainsi que les lignes 7, 9, 11, 13 et 15 sont des cellules destinées à la saisie de notes quotidiennes en rapport avec le jour civil figurant dans la cellule située au-dessus." sqref="B5"/>
    <dataValidation allowBlank="1" showInputMessage="1" showErrorMessage="1" prompt="Cette ligne ainsi que les lignes 6, 8, 10, 12 et 14 contiennent les jours civils de la semaine. Si cette cellule ne contient pas le numéro 1, c’est qu’il s’agit d’un jour du mois précédent. Entrez des notes dans la cellule D15." sqref="B4"/>
  </dataValidations>
  <printOptions horizontalCentered="1"/>
  <pageMargins left="0.25" right="0.25" top="0.5" bottom="0.5" header="0.3" footer="0.3"/>
  <pageSetup paperSize="9" scale="99" orientation="landscape" r:id="rId1"/>
  <headerFooter differentFirst="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theme="9" tint="0.59999389629810485"/>
    <pageSetUpPr fitToPage="1"/>
  </sheetPr>
  <dimension ref="A1:N15"/>
  <sheetViews>
    <sheetView showGridLines="0" showRowColHeaders="0" topLeftCell="A4" workbookViewId="0">
      <selection activeCell="E13" sqref="E13"/>
    </sheetView>
  </sheetViews>
  <sheetFormatPr baseColWidth="10" defaultColWidth="8.75" defaultRowHeight="16.5" x14ac:dyDescent="0.3"/>
  <cols>
    <col min="1" max="1" width="1.625" style="29" customWidth="1"/>
    <col min="2" max="8" width="16.625" style="29" customWidth="1"/>
    <col min="9" max="9" width="1.625" style="26" customWidth="1"/>
    <col min="10" max="10" width="8.625" style="26" customWidth="1"/>
    <col min="11" max="16384" width="8.75" style="26"/>
  </cols>
  <sheetData>
    <row r="1" spans="1:14" ht="9" customHeight="1" x14ac:dyDescent="0.3">
      <c r="A1" s="1"/>
      <c r="B1" s="1"/>
      <c r="C1" s="1"/>
      <c r="D1" s="1"/>
      <c r="E1" s="1"/>
      <c r="F1" s="1"/>
      <c r="G1" s="1"/>
      <c r="H1" s="1"/>
      <c r="I1" s="26" t="s">
        <v>1</v>
      </c>
    </row>
    <row r="2" spans="1:14" ht="96" customHeight="1" x14ac:dyDescent="0.3">
      <c r="A2" s="1"/>
      <c r="B2" s="67" t="str">
        <f>"Mai "&amp;AnnéeCalendrier</f>
        <v>Mai 2021</v>
      </c>
      <c r="C2" s="67"/>
      <c r="D2" s="67"/>
      <c r="E2" s="3"/>
      <c r="F2" s="3"/>
      <c r="G2" s="3"/>
      <c r="H2" s="4"/>
    </row>
    <row r="3" spans="1:14" s="27" customFormat="1" ht="24" customHeight="1" x14ac:dyDescent="0.3">
      <c r="A3" s="9"/>
      <c r="B3" s="17" t="str">
        <f>DébutSemaine</f>
        <v>Lundi</v>
      </c>
      <c r="C3" s="18" t="str">
        <f t="shared" ref="C3:H3" si="0">TEXT(C4,"jjjj")</f>
        <v>mardi</v>
      </c>
      <c r="D3" s="18" t="str">
        <f t="shared" si="0"/>
        <v>mercredi</v>
      </c>
      <c r="E3" s="18" t="str">
        <f t="shared" si="0"/>
        <v>jeudi</v>
      </c>
      <c r="F3" s="18" t="str">
        <f t="shared" si="0"/>
        <v>vendredi</v>
      </c>
      <c r="G3" s="18" t="str">
        <f t="shared" si="0"/>
        <v>samedi</v>
      </c>
      <c r="H3" s="19" t="str">
        <f t="shared" si="0"/>
        <v>dimanche</v>
      </c>
      <c r="I3" s="42"/>
      <c r="J3" s="42"/>
      <c r="K3" s="42" t="s">
        <v>6</v>
      </c>
      <c r="L3" s="42"/>
      <c r="M3" s="42"/>
      <c r="N3" s="42"/>
    </row>
    <row r="4" spans="1:14" s="27" customFormat="1" ht="24" customHeight="1" x14ac:dyDescent="0.3">
      <c r="A4" s="5"/>
      <c r="B4" s="34">
        <f t="array" ref="B4:H4">JoursEtSemaines+DATE(AnnéeCalendrier,5,1)-WEEKDAY(DATE(AnnéeCalendrier,5,1),(DébutSemaine="Lundi")+1)+1</f>
        <v>44312</v>
      </c>
      <c r="C4" s="34">
        <v>44313</v>
      </c>
      <c r="D4" s="34">
        <v>44314</v>
      </c>
      <c r="E4" s="34">
        <v>44315</v>
      </c>
      <c r="F4" s="34">
        <v>44316</v>
      </c>
      <c r="G4" s="34">
        <v>44317</v>
      </c>
      <c r="H4" s="34">
        <v>44318</v>
      </c>
    </row>
    <row r="5" spans="1:14" s="28" customFormat="1" ht="56.1" customHeight="1" x14ac:dyDescent="0.3">
      <c r="A5" s="11"/>
      <c r="B5" s="20"/>
      <c r="C5" s="20"/>
      <c r="D5" s="20"/>
      <c r="E5" s="20"/>
      <c r="F5" s="20"/>
      <c r="G5" s="20"/>
      <c r="H5" s="20"/>
    </row>
    <row r="6" spans="1:14" s="27" customFormat="1" ht="24" customHeight="1" x14ac:dyDescent="0.3">
      <c r="A6" s="5"/>
      <c r="B6" s="34">
        <f t="array" ref="B6:H6">JoursEtSemaines+DATE(AnnéeCalendrier,5,1)-WEEKDAY(DATE(AnnéeCalendrier,5,1),(DébutSemaine="Lundi")+1)+8</f>
        <v>44319</v>
      </c>
      <c r="C6" s="34">
        <v>44320</v>
      </c>
      <c r="D6" s="34">
        <v>44321</v>
      </c>
      <c r="E6" s="34">
        <v>44322</v>
      </c>
      <c r="F6" s="34">
        <v>44323</v>
      </c>
      <c r="G6" s="34">
        <v>44324</v>
      </c>
      <c r="H6" s="34">
        <v>44325</v>
      </c>
    </row>
    <row r="7" spans="1:14" s="28" customFormat="1" ht="56.1" customHeight="1" x14ac:dyDescent="0.3">
      <c r="A7" s="11"/>
      <c r="B7" s="20"/>
      <c r="C7" s="20"/>
      <c r="D7" s="39" t="s">
        <v>10</v>
      </c>
      <c r="E7" s="20"/>
      <c r="F7" s="20"/>
      <c r="G7" s="20"/>
      <c r="H7" s="20"/>
    </row>
    <row r="8" spans="1:14" s="27" customFormat="1" ht="24" customHeight="1" x14ac:dyDescent="0.3">
      <c r="A8" s="5"/>
      <c r="B8" s="34">
        <f t="array" ref="B8:H8">JoursEtSemaines+DATE(AnnéeCalendrier,5,1)-WEEKDAY(DATE(AnnéeCalendrier,5,1),(DébutSemaine="Lundi")+1)+15</f>
        <v>44326</v>
      </c>
      <c r="C8" s="34">
        <v>44327</v>
      </c>
      <c r="D8" s="34">
        <v>44328</v>
      </c>
      <c r="E8" s="34">
        <v>44329</v>
      </c>
      <c r="F8" s="34">
        <v>44330</v>
      </c>
      <c r="G8" s="34">
        <v>44331</v>
      </c>
      <c r="H8" s="34">
        <v>44332</v>
      </c>
    </row>
    <row r="9" spans="1:14" s="28" customFormat="1" ht="56.1" customHeight="1" x14ac:dyDescent="0.3">
      <c r="A9" s="11"/>
      <c r="B9" s="55"/>
      <c r="C9" s="39" t="s">
        <v>48</v>
      </c>
      <c r="D9" s="56"/>
      <c r="E9" s="20"/>
      <c r="F9" s="20"/>
      <c r="G9" s="20"/>
      <c r="H9" s="20"/>
    </row>
    <row r="10" spans="1:14" s="27" customFormat="1" ht="24" customHeight="1" x14ac:dyDescent="0.3">
      <c r="A10" s="5"/>
      <c r="B10" s="34">
        <f t="array" ref="B10:H10">JoursEtSemaines+DATE(AnnéeCalendrier,5,1)-WEEKDAY(DATE(AnnéeCalendrier,5,1),(DébutSemaine="Lundi")+1)+22</f>
        <v>44333</v>
      </c>
      <c r="C10" s="57">
        <v>44334</v>
      </c>
      <c r="D10" s="34">
        <v>44335</v>
      </c>
      <c r="E10" s="34">
        <v>44336</v>
      </c>
      <c r="F10" s="34">
        <v>44337</v>
      </c>
      <c r="G10" s="34">
        <v>44338</v>
      </c>
      <c r="H10" s="34">
        <v>44339</v>
      </c>
      <c r="J10" s="28" t="s">
        <v>41</v>
      </c>
      <c r="K10" s="45" t="s">
        <v>8</v>
      </c>
    </row>
    <row r="11" spans="1:14" s="28" customFormat="1" ht="56.1" customHeight="1" x14ac:dyDescent="0.3">
      <c r="A11" s="11"/>
      <c r="B11" s="53" t="s">
        <v>39</v>
      </c>
      <c r="C11" s="53" t="s">
        <v>39</v>
      </c>
      <c r="D11" s="53" t="s">
        <v>39</v>
      </c>
      <c r="E11" s="53" t="s">
        <v>40</v>
      </c>
      <c r="F11" s="49"/>
      <c r="G11" s="20"/>
      <c r="H11" s="20"/>
    </row>
    <row r="12" spans="1:14" s="27" customFormat="1" ht="24" customHeight="1" x14ac:dyDescent="0.3">
      <c r="A12" s="5"/>
      <c r="B12" s="34">
        <f t="array" ref="B12:H12">JoursEtSemaines+DATE(AnnéeCalendrier,5,1)-WEEKDAY(DATE(AnnéeCalendrier,5,1),(DébutSemaine="Lundi")+1)+29</f>
        <v>44340</v>
      </c>
      <c r="C12" s="34">
        <v>44341</v>
      </c>
      <c r="D12" s="34">
        <v>44342</v>
      </c>
      <c r="E12" s="34">
        <v>44343</v>
      </c>
      <c r="F12" s="34">
        <v>44344</v>
      </c>
      <c r="G12" s="34">
        <v>44345</v>
      </c>
      <c r="H12" s="34">
        <v>44346</v>
      </c>
    </row>
    <row r="13" spans="1:14" s="28" customFormat="1" ht="56.1" customHeight="1" x14ac:dyDescent="0.3">
      <c r="A13" s="11"/>
      <c r="B13" s="20"/>
      <c r="C13" s="20"/>
      <c r="D13" s="20"/>
      <c r="E13" s="20" t="s">
        <v>50</v>
      </c>
      <c r="F13" s="20"/>
      <c r="G13" s="20"/>
      <c r="H13" s="20"/>
    </row>
    <row r="14" spans="1:14" s="27" customFormat="1" ht="24" customHeight="1" x14ac:dyDescent="0.3">
      <c r="A14" s="5"/>
      <c r="B14" s="34">
        <f t="array" ref="B14:C14">JoursEtSemaines+DATE(AnnéeCalendrier,5,1)-WEEKDAY(DATE(AnnéeCalendrier,5,1),(DébutSemaine="Lundi")+1)+36</f>
        <v>44347</v>
      </c>
      <c r="C14" s="34">
        <v>44348</v>
      </c>
      <c r="D14" s="68" t="s">
        <v>0</v>
      </c>
      <c r="E14" s="68"/>
      <c r="F14" s="68"/>
      <c r="G14" s="68"/>
      <c r="H14" s="69"/>
    </row>
    <row r="15" spans="1:14" s="28" customFormat="1" ht="56.1" customHeight="1" x14ac:dyDescent="0.3">
      <c r="A15" s="11"/>
      <c r="B15" s="20"/>
      <c r="C15" s="20"/>
      <c r="D15" s="70"/>
      <c r="E15" s="70"/>
      <c r="F15" s="70"/>
      <c r="G15" s="70"/>
      <c r="H15" s="71"/>
    </row>
  </sheetData>
  <mergeCells count="3">
    <mergeCell ref="B2:D2"/>
    <mergeCell ref="D14:H14"/>
    <mergeCell ref="D15:H15"/>
  </mergeCells>
  <conditionalFormatting sqref="B12:H12 B14:C14">
    <cfRule type="expression" dxfId="15" priority="2">
      <formula>AND(DAY(B12)&gt;=1,DAY(B12)&lt;=15)</formula>
    </cfRule>
  </conditionalFormatting>
  <conditionalFormatting sqref="B4:G4">
    <cfRule type="expression" dxfId="14" priority="1">
      <formula>DAY(B4)&gt;8</formula>
    </cfRule>
  </conditionalFormatting>
  <dataValidations count="8">
    <dataValidation allowBlank="1" showInputMessage="1" showErrorMessage="1" prompt="Jour de la semaine défini automatiquement." sqref="C3:H3"/>
    <dataValidation allowBlank="1" showInputMessage="1" showErrorMessage="1" prompt="L’année dans cette cellule est automatiquement mise à jour en fonction de l’année entrée dans la feuille de calcul Janvier. Le calendrier ci-dessous inclut les dates des mois précédent et suivant dans une teinte plus claire." sqref="B2:D2"/>
    <dataValidation allowBlank="1" showInputMessage="1" showErrorMessage="1" prompt="Calendrier du mois de mai" sqref="A1"/>
    <dataValidation allowBlank="1" showInputMessage="1" showErrorMessage="1" prompt="Cette ligne ainsi que les lignes 6, 8, 10, 12 et 14 contiennent les jours civils de la semaine. Si cette cellule ne contient pas le numéro 1, c’est qu’il s’agit d’un jour du mois précédent. Entrez des notes dans la cellule D15." sqref="B4"/>
    <dataValidation allowBlank="1" showInputMessage="1" showErrorMessage="1" prompt="Cette ligne ainsi que les lignes 7, 9, 11, 13 et 15 sont des cellules destinées à la saisie de notes quotidiennes en rapport avec le jour civil figurant dans la cellule située au-dessus." sqref="B5"/>
    <dataValidation allowBlank="1" showInputMessage="1" prompt="Entrez les notes mensuelles dans cette cellule." sqref="D15:H15"/>
    <dataValidation allowBlank="1" showInputMessage="1" prompt="Entrez les notes mensuelles dans la cellule ci-dessous." sqref="D14:H14"/>
    <dataValidation allowBlank="1" showInputMessage="1" showErrorMessage="1" prompt="Cette ligne contient les noms des jours de la semaine pour ce calendrier. Cette cellule contient le jour de début de la semaine. Pour modifier ce jour-là, sélectionnez le nouveau jour dans la cellule L5 de la feuille de calcul Janvier." sqref="B3"/>
  </dataValidations>
  <printOptions horizontalCentered="1"/>
  <pageMargins left="0.25" right="0.25" top="0.5" bottom="0.5" header="0.3" footer="0.3"/>
  <pageSetup paperSize="9" scale="99" orientation="landscape" r:id="rId1"/>
  <headerFooter differentFirst="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7" tint="0.59999389629810485"/>
    <pageSetUpPr fitToPage="1"/>
  </sheetPr>
  <dimension ref="A1:M15"/>
  <sheetViews>
    <sheetView showGridLines="0" showRowColHeaders="0" topLeftCell="A6" zoomScaleNormal="100" workbookViewId="0">
      <selection activeCell="C11" sqref="C11"/>
    </sheetView>
  </sheetViews>
  <sheetFormatPr baseColWidth="10" defaultColWidth="8.75" defaultRowHeight="16.5" x14ac:dyDescent="0.3"/>
  <cols>
    <col min="1" max="1" width="1.625" style="29" customWidth="1"/>
    <col min="2" max="8" width="16.625" style="29" customWidth="1"/>
    <col min="9" max="9" width="1.625" style="26" customWidth="1"/>
    <col min="10" max="10" width="8.625" style="26" customWidth="1"/>
    <col min="11" max="16384" width="8.75" style="26"/>
  </cols>
  <sheetData>
    <row r="1" spans="1:13" ht="9" customHeight="1" x14ac:dyDescent="0.3">
      <c r="A1" s="1"/>
      <c r="B1" s="1"/>
      <c r="C1" s="1"/>
      <c r="D1" s="1"/>
      <c r="E1" s="1"/>
      <c r="F1" s="1"/>
      <c r="G1" s="1"/>
      <c r="H1" s="1"/>
      <c r="I1" s="26" t="s">
        <v>1</v>
      </c>
    </row>
    <row r="2" spans="1:13" ht="96" customHeight="1" x14ac:dyDescent="0.3">
      <c r="A2" s="1"/>
      <c r="B2" s="72" t="str">
        <f>"Juin "&amp;AnnéeCalendrier</f>
        <v>Juin 2021</v>
      </c>
      <c r="C2" s="72"/>
      <c r="D2" s="72"/>
      <c r="E2" s="3"/>
      <c r="F2" s="3"/>
      <c r="G2" s="3"/>
      <c r="H2" s="4"/>
    </row>
    <row r="3" spans="1:13" s="27" customFormat="1" ht="24" customHeight="1" x14ac:dyDescent="0.3">
      <c r="A3" s="9"/>
      <c r="B3" s="21" t="str">
        <f>DébutSemaine</f>
        <v>Lundi</v>
      </c>
      <c r="C3" s="22" t="str">
        <f t="shared" ref="C3:H3" si="0">TEXT(C4,"jjjj")</f>
        <v>mardi</v>
      </c>
      <c r="D3" s="22" t="str">
        <f t="shared" si="0"/>
        <v>mercredi</v>
      </c>
      <c r="E3" s="22" t="str">
        <f t="shared" si="0"/>
        <v>jeudi</v>
      </c>
      <c r="F3" s="22" t="str">
        <f t="shared" si="0"/>
        <v>vendredi</v>
      </c>
      <c r="G3" s="22" t="str">
        <f t="shared" si="0"/>
        <v>samedi</v>
      </c>
      <c r="H3" s="23" t="str">
        <f t="shared" si="0"/>
        <v>dimanche</v>
      </c>
      <c r="I3" s="43"/>
      <c r="J3" s="43" t="s">
        <v>6</v>
      </c>
      <c r="K3" s="43"/>
      <c r="L3" s="43"/>
      <c r="M3" s="43"/>
    </row>
    <row r="4" spans="1:13" s="27" customFormat="1" ht="24" customHeight="1" x14ac:dyDescent="0.3">
      <c r="A4" s="5"/>
      <c r="B4" s="33">
        <f t="array" ref="B4:H4">JoursEtSemaines+DATE(AnnéeCalendrier,6,1)-WEEKDAY(DATE(AnnéeCalendrier,6,1),(DébutSemaine="Lundi")+1)+1</f>
        <v>44347</v>
      </c>
      <c r="C4" s="33">
        <v>44348</v>
      </c>
      <c r="D4" s="33">
        <v>44349</v>
      </c>
      <c r="E4" s="33">
        <v>44350</v>
      </c>
      <c r="F4" s="33">
        <v>44351</v>
      </c>
      <c r="G4" s="33">
        <v>44352</v>
      </c>
      <c r="H4" s="33">
        <v>44353</v>
      </c>
    </row>
    <row r="5" spans="1:13" s="28" customFormat="1" ht="56.1" customHeight="1" x14ac:dyDescent="0.3">
      <c r="A5" s="11"/>
      <c r="B5" s="24"/>
      <c r="C5" s="24"/>
      <c r="D5" s="24"/>
      <c r="E5" s="24"/>
      <c r="F5" s="24"/>
      <c r="G5" s="24"/>
      <c r="H5" s="24"/>
    </row>
    <row r="6" spans="1:13" s="27" customFormat="1" ht="24" customHeight="1" x14ac:dyDescent="0.3">
      <c r="A6" s="5"/>
      <c r="B6" s="33">
        <f t="array" ref="B6:H6">JoursEtSemaines+DATE(AnnéeCalendrier,6,1)-WEEKDAY(DATE(AnnéeCalendrier,6,1),(DébutSemaine="Lundi")+1)+8</f>
        <v>44354</v>
      </c>
      <c r="C6" s="33">
        <v>44355</v>
      </c>
      <c r="D6" s="33">
        <v>44356</v>
      </c>
      <c r="E6" s="33">
        <v>44357</v>
      </c>
      <c r="F6" s="33">
        <v>44358</v>
      </c>
      <c r="G6" s="33">
        <v>44359</v>
      </c>
      <c r="H6" s="33">
        <v>44360</v>
      </c>
    </row>
    <row r="7" spans="1:13" s="28" customFormat="1" ht="56.1" customHeight="1" x14ac:dyDescent="0.3">
      <c r="A7" s="11"/>
      <c r="B7" s="24"/>
      <c r="C7" s="24"/>
      <c r="D7" s="24"/>
      <c r="E7" s="24"/>
      <c r="F7" s="24"/>
      <c r="G7" s="24"/>
      <c r="H7" s="24"/>
    </row>
    <row r="8" spans="1:13" s="27" customFormat="1" ht="24" customHeight="1" x14ac:dyDescent="0.3">
      <c r="A8" s="5"/>
      <c r="B8" s="33">
        <f t="array" ref="B8:H8">JoursEtSemaines+DATE(AnnéeCalendrier,6,1)-WEEKDAY(DATE(AnnéeCalendrier,6,1),(DébutSemaine="Lundi")+1)+15</f>
        <v>44361</v>
      </c>
      <c r="C8" s="33">
        <v>44362</v>
      </c>
      <c r="D8" s="33">
        <v>44363</v>
      </c>
      <c r="E8" s="33">
        <v>44364</v>
      </c>
      <c r="F8" s="33">
        <v>44365</v>
      </c>
      <c r="G8" s="33">
        <v>44366</v>
      </c>
      <c r="H8" s="33">
        <v>44367</v>
      </c>
    </row>
    <row r="9" spans="1:13" s="28" customFormat="1" ht="56.1" customHeight="1" x14ac:dyDescent="0.3">
      <c r="A9" s="11"/>
      <c r="B9" s="24"/>
      <c r="C9" s="24"/>
      <c r="D9" s="24"/>
      <c r="E9" s="24"/>
      <c r="F9" s="24"/>
      <c r="G9" s="24"/>
      <c r="H9" s="24"/>
    </row>
    <row r="10" spans="1:13" s="27" customFormat="1" ht="24" customHeight="1" x14ac:dyDescent="0.3">
      <c r="A10" s="5"/>
      <c r="B10" s="33">
        <f t="array" ref="B10:H10">JoursEtSemaines+DATE(AnnéeCalendrier,6,1)-WEEKDAY(DATE(AnnéeCalendrier,6,1),(DébutSemaine="Lundi")+1)+22</f>
        <v>44368</v>
      </c>
      <c r="C10" s="33">
        <v>44369</v>
      </c>
      <c r="D10" s="33">
        <v>44370</v>
      </c>
      <c r="E10" s="33">
        <v>44371</v>
      </c>
      <c r="F10" s="33">
        <v>44372</v>
      </c>
      <c r="G10" s="33">
        <v>44373</v>
      </c>
      <c r="H10" s="33">
        <v>44374</v>
      </c>
    </row>
    <row r="11" spans="1:13" s="28" customFormat="1" ht="56.1" customHeight="1" x14ac:dyDescent="0.3">
      <c r="A11" s="11"/>
      <c r="B11" s="24"/>
      <c r="C11" s="24" t="s">
        <v>54</v>
      </c>
      <c r="D11" s="24"/>
      <c r="E11" s="39" t="s">
        <v>46</v>
      </c>
      <c r="F11" s="24"/>
      <c r="G11" s="24"/>
      <c r="H11" s="24"/>
    </row>
    <row r="12" spans="1:13" s="27" customFormat="1" ht="24" customHeight="1" x14ac:dyDescent="0.3">
      <c r="A12" s="5"/>
      <c r="B12" s="33">
        <f t="array" ref="B12:H12">JoursEtSemaines+DATE(AnnéeCalendrier,6,1)-WEEKDAY(DATE(AnnéeCalendrier,6,1),(DébutSemaine="Lundi")+1)+29</f>
        <v>44375</v>
      </c>
      <c r="C12" s="33">
        <v>44376</v>
      </c>
      <c r="D12" s="33">
        <v>44377</v>
      </c>
      <c r="E12" s="33">
        <v>44378</v>
      </c>
      <c r="F12" s="33">
        <v>44379</v>
      </c>
      <c r="G12" s="33">
        <v>44380</v>
      </c>
      <c r="H12" s="33">
        <v>44381</v>
      </c>
    </row>
    <row r="13" spans="1:13" s="28" customFormat="1" ht="56.1" customHeight="1" x14ac:dyDescent="0.3">
      <c r="A13" s="11"/>
      <c r="B13" s="24"/>
      <c r="C13" s="24"/>
      <c r="D13" s="24"/>
      <c r="E13" s="24"/>
      <c r="F13" s="24"/>
      <c r="G13" s="24"/>
      <c r="H13" s="24"/>
    </row>
    <row r="14" spans="1:13" s="27" customFormat="1" ht="24" customHeight="1" x14ac:dyDescent="0.3">
      <c r="A14" s="5"/>
      <c r="B14" s="33">
        <f t="array" ref="B14:C14">JoursEtSemaines+DATE(AnnéeCalendrier,6,1)-WEEKDAY(DATE(AnnéeCalendrier,6,1),(DébutSemaine="Lundi")+1)+36</f>
        <v>44382</v>
      </c>
      <c r="C14" s="33">
        <v>44383</v>
      </c>
      <c r="D14" s="73" t="s">
        <v>0</v>
      </c>
      <c r="E14" s="73"/>
      <c r="F14" s="73"/>
      <c r="G14" s="73"/>
      <c r="H14" s="74"/>
    </row>
    <row r="15" spans="1:13" s="28" customFormat="1" ht="56.1" customHeight="1" x14ac:dyDescent="0.3">
      <c r="A15" s="11"/>
      <c r="B15" s="24"/>
      <c r="C15" s="24"/>
      <c r="D15" s="75"/>
      <c r="E15" s="75"/>
      <c r="F15" s="75"/>
      <c r="G15" s="75"/>
      <c r="H15" s="76"/>
    </row>
  </sheetData>
  <mergeCells count="3">
    <mergeCell ref="B2:D2"/>
    <mergeCell ref="D14:H14"/>
    <mergeCell ref="D15:H15"/>
  </mergeCells>
  <conditionalFormatting sqref="B12:H12 B14:C14">
    <cfRule type="expression" dxfId="13" priority="2">
      <formula>AND(DAY(B12)&gt;=1,DAY(B12)&lt;=15)</formula>
    </cfRule>
  </conditionalFormatting>
  <conditionalFormatting sqref="B4:G4">
    <cfRule type="expression" dxfId="12" priority="1">
      <formula>DAY(B4)&gt;8</formula>
    </cfRule>
  </conditionalFormatting>
  <dataValidations count="8">
    <dataValidation allowBlank="1" showInputMessage="1" showErrorMessage="1" prompt="Jour de la semaine défini automatiquement." sqref="C3:H3"/>
    <dataValidation allowBlank="1" showInputMessage="1" showErrorMessage="1" prompt="Calendrier du mois de juin" sqref="A1"/>
    <dataValidation allowBlank="1" showInputMessage="1" showErrorMessage="1" prompt="L’année dans cette cellule est automatiquement mise à jour en fonction de l’année entrée dans la feuille de calcul Janvier. Le calendrier ci-dessous inclut les dates des mois précédent et suivant dans une teinte plus claire." sqref="B2:D2"/>
    <dataValidation allowBlank="1" showInputMessage="1" showErrorMessage="1" prompt="Cette ligne contient les noms des jours de la semaine pour ce calendrier. Cette cellule contient le jour de début de la semaine. Pour modifier ce jour-là, sélectionnez le nouveau jour dans la cellule L5 de la feuille de calcul Janvier." sqref="B3"/>
    <dataValidation allowBlank="1" showInputMessage="1" prompt="Entrez les notes mensuelles dans la cellule ci-dessous." sqref="D14:H14"/>
    <dataValidation allowBlank="1" showInputMessage="1" prompt="Entrez les notes mensuelles dans cette cellule." sqref="D15:H15"/>
    <dataValidation allowBlank="1" showInputMessage="1" showErrorMessage="1" prompt="Cette ligne ainsi que les lignes 7, 9, 11, 13 et 15 sont des cellules destinées à la saisie de notes quotidiennes en rapport avec le jour civil figurant dans la cellule située au-dessus." sqref="B5"/>
    <dataValidation allowBlank="1" showInputMessage="1" showErrorMessage="1" prompt="Cette ligne ainsi que les lignes 6, 8, 10, 12 et 14 contiennent les jours civils de la semaine. Si cette cellule ne contient pas le numéro 1, c’est qu’il s’agit d’un jour du mois précédent. Entrez des notes dans la cellule D15." sqref="B4"/>
  </dataValidations>
  <printOptions horizontalCentered="1"/>
  <pageMargins left="0.25" right="0.25" top="0.5" bottom="0.5" header="0.3" footer="0.3"/>
  <pageSetup paperSize="9" scale="99" orientation="landscape" r:id="rId1"/>
  <headerFooter differentFirst="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7" tint="0.59999389629810485"/>
    <pageSetUpPr fitToPage="1"/>
  </sheetPr>
  <dimension ref="A1:M15"/>
  <sheetViews>
    <sheetView showGridLines="0" showRowColHeaders="0" zoomScaleNormal="100" workbookViewId="0">
      <selection activeCell="J5" sqref="J5"/>
    </sheetView>
  </sheetViews>
  <sheetFormatPr baseColWidth="10" defaultColWidth="8.75" defaultRowHeight="16.5" x14ac:dyDescent="0.3"/>
  <cols>
    <col min="1" max="1" width="1.625" style="29" customWidth="1"/>
    <col min="2" max="8" width="16.625" style="29" customWidth="1"/>
    <col min="9" max="9" width="1.625" style="26" customWidth="1"/>
    <col min="10" max="10" width="14.125" style="26" customWidth="1"/>
    <col min="11" max="16384" width="8.75" style="26"/>
  </cols>
  <sheetData>
    <row r="1" spans="1:13" ht="9" customHeight="1" x14ac:dyDescent="0.3">
      <c r="A1" s="1"/>
      <c r="B1" s="1"/>
      <c r="C1" s="1"/>
      <c r="D1" s="1"/>
      <c r="E1" s="1"/>
      <c r="F1" s="1"/>
      <c r="G1" s="1"/>
      <c r="H1" s="1"/>
      <c r="I1" s="26" t="s">
        <v>1</v>
      </c>
    </row>
    <row r="2" spans="1:13" ht="96" customHeight="1" x14ac:dyDescent="0.3">
      <c r="A2" s="1"/>
      <c r="B2" s="72" t="str">
        <f>"Juillet "&amp;AnnéeCalendrier</f>
        <v>Juillet 2021</v>
      </c>
      <c r="C2" s="72"/>
      <c r="D2" s="72"/>
      <c r="E2" s="3"/>
      <c r="F2" s="3"/>
      <c r="G2" s="3"/>
      <c r="H2" s="4"/>
    </row>
    <row r="3" spans="1:13" s="27" customFormat="1" ht="24" customHeight="1" x14ac:dyDescent="0.3">
      <c r="A3" s="9"/>
      <c r="B3" s="21" t="str">
        <f>DébutSemaine</f>
        <v>Lundi</v>
      </c>
      <c r="C3" s="22" t="str">
        <f t="shared" ref="C3:H3" si="0">TEXT(C4,"jjjj")</f>
        <v>mardi</v>
      </c>
      <c r="D3" s="22" t="str">
        <f t="shared" si="0"/>
        <v>mercredi</v>
      </c>
      <c r="E3" s="22" t="str">
        <f t="shared" si="0"/>
        <v>jeudi</v>
      </c>
      <c r="F3" s="22" t="str">
        <f t="shared" si="0"/>
        <v>vendredi</v>
      </c>
      <c r="G3" s="22" t="str">
        <f t="shared" si="0"/>
        <v>samedi</v>
      </c>
      <c r="H3" s="23" t="str">
        <f t="shared" si="0"/>
        <v>dimanche</v>
      </c>
      <c r="I3" s="43"/>
      <c r="J3" s="43" t="s">
        <v>6</v>
      </c>
      <c r="K3" s="43"/>
      <c r="L3" s="43"/>
      <c r="M3" s="43"/>
    </row>
    <row r="4" spans="1:13" s="27" customFormat="1" ht="24" customHeight="1" x14ac:dyDescent="0.3">
      <c r="A4" s="5"/>
      <c r="B4" s="33">
        <f t="array" ref="B4:H4">JoursEtSemaines+DATE(AnnéeCalendrier,7,1)-WEEKDAY(DATE(AnnéeCalendrier,7,1),(DébutSemaine="Lundi")+1)+1</f>
        <v>44375</v>
      </c>
      <c r="C4" s="33">
        <v>44376</v>
      </c>
      <c r="D4" s="33">
        <v>44377</v>
      </c>
      <c r="E4" s="33">
        <v>44378</v>
      </c>
      <c r="F4" s="33">
        <v>44379</v>
      </c>
      <c r="G4" s="33">
        <v>44380</v>
      </c>
      <c r="H4" s="33">
        <v>44381</v>
      </c>
    </row>
    <row r="5" spans="1:13" s="28" customFormat="1" ht="80.25" customHeight="1" x14ac:dyDescent="0.3">
      <c r="A5" s="11"/>
      <c r="B5" s="24"/>
      <c r="C5" s="24"/>
      <c r="D5" s="58"/>
      <c r="E5" s="48" t="s">
        <v>51</v>
      </c>
      <c r="F5" s="59"/>
      <c r="G5" s="24"/>
      <c r="H5" s="24"/>
    </row>
    <row r="6" spans="1:13" s="27" customFormat="1" ht="24" customHeight="1" x14ac:dyDescent="0.3">
      <c r="A6" s="5"/>
      <c r="B6" s="33">
        <f t="array" ref="B6:H6">JoursEtSemaines+DATE(AnnéeCalendrier,7,1)-WEEKDAY(DATE(AnnéeCalendrier,7,1),(DébutSemaine="Lundi")+1)+8</f>
        <v>44382</v>
      </c>
      <c r="C6" s="33">
        <v>44383</v>
      </c>
      <c r="D6" s="33">
        <v>44384</v>
      </c>
      <c r="E6" s="60">
        <v>44385</v>
      </c>
      <c r="F6" s="33">
        <v>44386</v>
      </c>
      <c r="G6" s="33">
        <v>44387</v>
      </c>
      <c r="H6" s="33">
        <v>44388</v>
      </c>
      <c r="J6" s="54" t="s">
        <v>43</v>
      </c>
      <c r="K6" s="45" t="s">
        <v>44</v>
      </c>
    </row>
    <row r="7" spans="1:13" s="28" customFormat="1" ht="56.1" customHeight="1" x14ac:dyDescent="0.3">
      <c r="A7" s="11"/>
      <c r="B7" s="24"/>
      <c r="C7" s="24"/>
      <c r="D7" s="24"/>
      <c r="E7" s="24"/>
      <c r="F7" s="39" t="s">
        <v>42</v>
      </c>
      <c r="G7" s="39" t="s">
        <v>42</v>
      </c>
      <c r="H7" s="39" t="s">
        <v>42</v>
      </c>
    </row>
    <row r="8" spans="1:13" s="27" customFormat="1" ht="28.5" customHeight="1" x14ac:dyDescent="0.3">
      <c r="A8" s="5"/>
      <c r="B8" s="33">
        <f t="array" ref="B8:H8">JoursEtSemaines+DATE(AnnéeCalendrier,7,1)-WEEKDAY(DATE(AnnéeCalendrier,7,1),(DébutSemaine="Lundi")+1)+15</f>
        <v>44389</v>
      </c>
      <c r="C8" s="33">
        <v>44390</v>
      </c>
      <c r="D8" s="33">
        <v>44391</v>
      </c>
      <c r="E8" s="33">
        <v>44392</v>
      </c>
      <c r="F8" s="33">
        <v>44393</v>
      </c>
      <c r="G8" s="33">
        <v>44394</v>
      </c>
      <c r="H8" s="33">
        <v>44395</v>
      </c>
      <c r="J8" s="36" t="s">
        <v>22</v>
      </c>
      <c r="K8" s="51" t="s">
        <v>21</v>
      </c>
    </row>
    <row r="9" spans="1:13" s="28" customFormat="1" ht="56.1" customHeight="1" x14ac:dyDescent="0.3">
      <c r="A9" s="11"/>
      <c r="B9" s="39" t="s">
        <v>42</v>
      </c>
      <c r="C9" s="24"/>
      <c r="D9" s="48" t="s">
        <v>45</v>
      </c>
      <c r="E9" s="48" t="s">
        <v>20</v>
      </c>
      <c r="F9" s="48" t="s">
        <v>20</v>
      </c>
      <c r="G9" s="48" t="s">
        <v>20</v>
      </c>
      <c r="H9" s="24"/>
    </row>
    <row r="10" spans="1:13" s="27" customFormat="1" ht="24" customHeight="1" x14ac:dyDescent="0.3">
      <c r="A10" s="5"/>
      <c r="B10" s="33">
        <f t="array" ref="B10:H10">JoursEtSemaines+DATE(AnnéeCalendrier,7,1)-WEEKDAY(DATE(AnnéeCalendrier,7,1),(DébutSemaine="Lundi")+1)+22</f>
        <v>44396</v>
      </c>
      <c r="C10" s="33">
        <v>44397</v>
      </c>
      <c r="D10" s="33">
        <v>44398</v>
      </c>
      <c r="E10" s="33">
        <v>44399</v>
      </c>
      <c r="F10" s="33">
        <v>44400</v>
      </c>
      <c r="G10" s="33">
        <v>44401</v>
      </c>
      <c r="H10" s="33">
        <v>44402</v>
      </c>
    </row>
    <row r="11" spans="1:13" s="28" customFormat="1" ht="56.1" customHeight="1" x14ac:dyDescent="0.3">
      <c r="A11" s="11"/>
      <c r="B11" s="24"/>
      <c r="C11" s="24"/>
      <c r="D11" s="24"/>
      <c r="E11" s="24"/>
      <c r="F11" s="24"/>
      <c r="G11" s="24"/>
      <c r="H11" s="24"/>
    </row>
    <row r="12" spans="1:13" s="27" customFormat="1" ht="24" customHeight="1" x14ac:dyDescent="0.3">
      <c r="A12" s="5"/>
      <c r="B12" s="33">
        <f t="array" ref="B12:H12">JoursEtSemaines+DATE(AnnéeCalendrier,7,1)-WEEKDAY(DATE(AnnéeCalendrier,7,1),(DébutSemaine="Lundi")+1)+29</f>
        <v>44403</v>
      </c>
      <c r="C12" s="33">
        <v>44404</v>
      </c>
      <c r="D12" s="33">
        <v>44405</v>
      </c>
      <c r="E12" s="33">
        <v>44406</v>
      </c>
      <c r="F12" s="33">
        <v>44407</v>
      </c>
      <c r="G12" s="33">
        <v>44408</v>
      </c>
      <c r="H12" s="33">
        <v>44409</v>
      </c>
    </row>
    <row r="13" spans="1:13" s="28" customFormat="1" ht="56.1" customHeight="1" x14ac:dyDescent="0.3">
      <c r="A13" s="11"/>
      <c r="B13" s="24"/>
      <c r="C13" s="24"/>
      <c r="D13" s="24"/>
      <c r="E13" s="24"/>
      <c r="F13" s="24"/>
      <c r="G13" s="24"/>
      <c r="H13" s="24"/>
    </row>
    <row r="14" spans="1:13" s="27" customFormat="1" ht="24" customHeight="1" x14ac:dyDescent="0.3">
      <c r="A14" s="5"/>
      <c r="B14" s="33">
        <f t="array" ref="B14:C14">JoursEtSemaines+DATE(AnnéeCalendrier,7,1)-WEEKDAY(DATE(AnnéeCalendrier,7,1),(DébutSemaine="Lundi")+1)+36</f>
        <v>44410</v>
      </c>
      <c r="C14" s="33">
        <v>44411</v>
      </c>
      <c r="D14" s="73" t="s">
        <v>0</v>
      </c>
      <c r="E14" s="73"/>
      <c r="F14" s="73"/>
      <c r="G14" s="73"/>
      <c r="H14" s="74"/>
    </row>
    <row r="15" spans="1:13" s="28" customFormat="1" ht="56.1" customHeight="1" x14ac:dyDescent="0.3">
      <c r="A15" s="11"/>
      <c r="B15" s="24"/>
      <c r="C15" s="24"/>
      <c r="D15" s="75"/>
      <c r="E15" s="75"/>
      <c r="F15" s="75"/>
      <c r="G15" s="75"/>
      <c r="H15" s="76"/>
    </row>
  </sheetData>
  <mergeCells count="3">
    <mergeCell ref="B2:D2"/>
    <mergeCell ref="D14:H14"/>
    <mergeCell ref="D15:H15"/>
  </mergeCells>
  <conditionalFormatting sqref="B12:H12 B14:C14">
    <cfRule type="expression" dxfId="11" priority="2">
      <formula>AND(DAY(B12)&gt;=1,DAY(B12)&lt;=15)</formula>
    </cfRule>
  </conditionalFormatting>
  <conditionalFormatting sqref="B4:G4">
    <cfRule type="expression" dxfId="10" priority="1">
      <formula>DAY(B4)&gt;8</formula>
    </cfRule>
  </conditionalFormatting>
  <dataValidations count="8">
    <dataValidation allowBlank="1" showInputMessage="1" showErrorMessage="1" prompt="Jour de la semaine défini automatiquement." sqref="C3:H3"/>
    <dataValidation allowBlank="1" showInputMessage="1" showErrorMessage="1" prompt="Calendrier du mois de juillet" sqref="A1"/>
    <dataValidation allowBlank="1" showInputMessage="1" showErrorMessage="1" prompt="L’année dans cette cellule est automatiquement mise à jour en fonction de l’année entrée dans la feuille de calcul Janvier. Le calendrier ci-dessous inclut les dates des mois précédent et suivant dans une teinte plus claire." sqref="B2:D2"/>
    <dataValidation allowBlank="1" showInputMessage="1" showErrorMessage="1" prompt="Cette ligne ainsi que les lignes 6, 8, 10, 12 et 14 contiennent les jours civils de la semaine. Si cette cellule ne contient pas le numéro 1, c’est qu’il s’agit d’un jour du mois précédent. Entrez des notes dans la cellule D15." sqref="B4"/>
    <dataValidation allowBlank="1" showInputMessage="1" showErrorMessage="1" prompt="Cette ligne ainsi que les lignes 7, 9, 11, 13 et 15 sont des cellules destinées à la saisie de notes quotidiennes en rapport avec le jour civil figurant dans la cellule située au-dessus." sqref="B5"/>
    <dataValidation allowBlank="1" showInputMessage="1" prompt="Entrez les notes mensuelles dans cette cellule." sqref="D15:H15"/>
    <dataValidation allowBlank="1" showInputMessage="1" prompt="Entrez les notes mensuelles dans la cellule ci-dessous." sqref="D14:H14"/>
    <dataValidation allowBlank="1" showInputMessage="1" showErrorMessage="1" prompt="Cette ligne contient les noms des jours de la semaine pour ce calendrier. Cette cellule contient le jour de début de la semaine. Pour modifier ce jour-là, sélectionnez le nouveau jour dans la cellule L5 de la feuille de calcul Janvier." sqref="B3"/>
  </dataValidations>
  <hyperlinks>
    <hyperlink ref="K8" r:id="rId1"/>
  </hyperlinks>
  <printOptions horizontalCentered="1"/>
  <pageMargins left="0.25" right="0.25" top="0.5" bottom="0.5" header="0.3" footer="0.3"/>
  <pageSetup paperSize="9" scale="99" orientation="landscape" r:id="rId2"/>
  <headerFooter differentFirst="1"/>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theme="7" tint="0.59999389629810485"/>
    <pageSetUpPr fitToPage="1"/>
  </sheetPr>
  <dimension ref="A1:M15"/>
  <sheetViews>
    <sheetView showGridLines="0" showRowColHeaders="0" workbookViewId="0">
      <selection activeCell="I3" sqref="I3:M3"/>
    </sheetView>
  </sheetViews>
  <sheetFormatPr baseColWidth="10" defaultColWidth="8.75" defaultRowHeight="16.5" x14ac:dyDescent="0.3"/>
  <cols>
    <col min="1" max="1" width="1.625" style="29" customWidth="1"/>
    <col min="2" max="8" width="16.625" style="29" customWidth="1"/>
    <col min="9" max="9" width="1.625" style="26" customWidth="1"/>
    <col min="10" max="10" width="8.625" style="26" customWidth="1"/>
    <col min="11" max="16384" width="8.75" style="26"/>
  </cols>
  <sheetData>
    <row r="1" spans="1:13" ht="9" customHeight="1" x14ac:dyDescent="0.3">
      <c r="A1" s="1"/>
      <c r="B1" s="1"/>
      <c r="C1" s="1"/>
      <c r="D1" s="1"/>
      <c r="E1" s="1"/>
      <c r="F1" s="1"/>
      <c r="G1" s="1"/>
      <c r="H1" s="1"/>
      <c r="I1" s="26" t="s">
        <v>1</v>
      </c>
    </row>
    <row r="2" spans="1:13" ht="96" customHeight="1" x14ac:dyDescent="0.3">
      <c r="A2" s="1"/>
      <c r="B2" s="72" t="str">
        <f>"Août "&amp;AnnéeCalendrier</f>
        <v>Août 2021</v>
      </c>
      <c r="C2" s="72"/>
      <c r="D2" s="72"/>
      <c r="E2" s="3"/>
      <c r="F2" s="3"/>
      <c r="G2" s="3"/>
      <c r="H2" s="4"/>
    </row>
    <row r="3" spans="1:13" s="27" customFormat="1" ht="24" customHeight="1" x14ac:dyDescent="0.3">
      <c r="A3" s="9"/>
      <c r="B3" s="21" t="str">
        <f>DébutSemaine</f>
        <v>Lundi</v>
      </c>
      <c r="C3" s="22" t="str">
        <f t="shared" ref="C3:H3" si="0">TEXT(C4,"jjjj")</f>
        <v>mardi</v>
      </c>
      <c r="D3" s="22" t="str">
        <f t="shared" si="0"/>
        <v>mercredi</v>
      </c>
      <c r="E3" s="22" t="str">
        <f t="shared" si="0"/>
        <v>jeudi</v>
      </c>
      <c r="F3" s="22" t="str">
        <f t="shared" si="0"/>
        <v>vendredi</v>
      </c>
      <c r="G3" s="22" t="str">
        <f t="shared" si="0"/>
        <v>samedi</v>
      </c>
      <c r="H3" s="23" t="str">
        <f t="shared" si="0"/>
        <v>dimanche</v>
      </c>
      <c r="I3" s="43"/>
      <c r="J3" s="43" t="s">
        <v>6</v>
      </c>
      <c r="K3" s="43"/>
      <c r="L3" s="43"/>
      <c r="M3" s="43"/>
    </row>
    <row r="4" spans="1:13" s="27" customFormat="1" ht="24" customHeight="1" x14ac:dyDescent="0.3">
      <c r="A4" s="5"/>
      <c r="B4" s="33">
        <f t="array" ref="B4:H4">JoursEtSemaines+DATE(AnnéeCalendrier,8,1)-WEEKDAY(DATE(AnnéeCalendrier,8,1),(DébutSemaine="Lundi")+1)+1</f>
        <v>44403</v>
      </c>
      <c r="C4" s="33">
        <v>44404</v>
      </c>
      <c r="D4" s="33">
        <v>44405</v>
      </c>
      <c r="E4" s="33">
        <v>44406</v>
      </c>
      <c r="F4" s="33">
        <v>44407</v>
      </c>
      <c r="G4" s="33">
        <v>44408</v>
      </c>
      <c r="H4" s="33">
        <v>44409</v>
      </c>
    </row>
    <row r="5" spans="1:13" s="28" customFormat="1" ht="56.1" customHeight="1" x14ac:dyDescent="0.3">
      <c r="A5" s="11"/>
      <c r="B5" s="24"/>
      <c r="C5" s="24"/>
      <c r="D5" s="24"/>
      <c r="E5" s="24"/>
      <c r="F5" s="24"/>
      <c r="G5" s="24"/>
      <c r="H5" s="24"/>
    </row>
    <row r="6" spans="1:13" s="27" customFormat="1" ht="24" customHeight="1" x14ac:dyDescent="0.3">
      <c r="A6" s="5"/>
      <c r="B6" s="33">
        <f t="array" ref="B6:H6">JoursEtSemaines+DATE(AnnéeCalendrier,8,1)-WEEKDAY(DATE(AnnéeCalendrier,8,1),(DébutSemaine="Lundi")+1)+8</f>
        <v>44410</v>
      </c>
      <c r="C6" s="33">
        <v>44411</v>
      </c>
      <c r="D6" s="33">
        <v>44412</v>
      </c>
      <c r="E6" s="33">
        <v>44413</v>
      </c>
      <c r="F6" s="33">
        <v>44414</v>
      </c>
      <c r="G6" s="33">
        <v>44415</v>
      </c>
      <c r="H6" s="33">
        <v>44416</v>
      </c>
    </row>
    <row r="7" spans="1:13" s="28" customFormat="1" ht="56.1" customHeight="1" x14ac:dyDescent="0.3">
      <c r="A7" s="11"/>
      <c r="B7" s="24"/>
      <c r="C7" s="24"/>
      <c r="D7" s="24"/>
      <c r="E7" s="24"/>
      <c r="F7" s="24"/>
      <c r="G7" s="24"/>
      <c r="H7" s="24"/>
    </row>
    <row r="8" spans="1:13" s="27" customFormat="1" ht="24" customHeight="1" x14ac:dyDescent="0.3">
      <c r="A8" s="5"/>
      <c r="B8" s="33">
        <f t="array" ref="B8:H8">JoursEtSemaines+DATE(AnnéeCalendrier,8,1)-WEEKDAY(DATE(AnnéeCalendrier,8,1),(DébutSemaine="Lundi")+1)+15</f>
        <v>44417</v>
      </c>
      <c r="C8" s="33">
        <v>44418</v>
      </c>
      <c r="D8" s="33">
        <v>44419</v>
      </c>
      <c r="E8" s="33">
        <v>44420</v>
      </c>
      <c r="F8" s="33">
        <v>44421</v>
      </c>
      <c r="G8" s="33">
        <v>44422</v>
      </c>
      <c r="H8" s="33">
        <v>44423</v>
      </c>
    </row>
    <row r="9" spans="1:13" s="28" customFormat="1" ht="56.1" customHeight="1" x14ac:dyDescent="0.3">
      <c r="A9" s="11"/>
      <c r="B9" s="24"/>
      <c r="C9" s="24"/>
      <c r="D9" s="24"/>
      <c r="E9" s="24"/>
      <c r="F9" s="24"/>
      <c r="G9" s="24"/>
      <c r="H9" s="24"/>
    </row>
    <row r="10" spans="1:13" s="27" customFormat="1" ht="24" customHeight="1" x14ac:dyDescent="0.3">
      <c r="A10" s="5"/>
      <c r="B10" s="33">
        <f t="array" ref="B10:H10">JoursEtSemaines+DATE(AnnéeCalendrier,8,1)-WEEKDAY(DATE(AnnéeCalendrier,8,1),(DébutSemaine="Lundi")+1)+22</f>
        <v>44424</v>
      </c>
      <c r="C10" s="33">
        <v>44425</v>
      </c>
      <c r="D10" s="33">
        <v>44426</v>
      </c>
      <c r="E10" s="33">
        <v>44427</v>
      </c>
      <c r="F10" s="33">
        <v>44428</v>
      </c>
      <c r="G10" s="33">
        <v>44429</v>
      </c>
      <c r="H10" s="33">
        <v>44430</v>
      </c>
    </row>
    <row r="11" spans="1:13" s="28" customFormat="1" ht="56.1" customHeight="1" x14ac:dyDescent="0.3">
      <c r="A11" s="11"/>
      <c r="B11" s="24"/>
      <c r="C11" s="24"/>
      <c r="D11" s="24"/>
      <c r="E11" s="24"/>
      <c r="F11" s="24"/>
      <c r="G11" s="24"/>
      <c r="H11" s="24"/>
    </row>
    <row r="12" spans="1:13" s="27" customFormat="1" ht="24" customHeight="1" x14ac:dyDescent="0.3">
      <c r="A12" s="5"/>
      <c r="B12" s="33">
        <f t="array" ref="B12:H12">JoursEtSemaines+DATE(AnnéeCalendrier,8,1)-WEEKDAY(DATE(AnnéeCalendrier,8,1),(DébutSemaine="Lundi")+1)+29</f>
        <v>44431</v>
      </c>
      <c r="C12" s="33">
        <v>44432</v>
      </c>
      <c r="D12" s="33">
        <v>44433</v>
      </c>
      <c r="E12" s="33">
        <v>44434</v>
      </c>
      <c r="F12" s="33">
        <v>44435</v>
      </c>
      <c r="G12" s="33">
        <v>44436</v>
      </c>
      <c r="H12" s="33">
        <v>44437</v>
      </c>
    </row>
    <row r="13" spans="1:13" s="28" customFormat="1" ht="56.1" customHeight="1" x14ac:dyDescent="0.3">
      <c r="A13" s="11"/>
      <c r="B13" s="24"/>
      <c r="C13" s="24"/>
      <c r="D13" s="24"/>
      <c r="E13" s="24"/>
      <c r="F13" s="24"/>
      <c r="G13" s="24"/>
      <c r="H13" s="24"/>
    </row>
    <row r="14" spans="1:13" s="27" customFormat="1" ht="24" customHeight="1" x14ac:dyDescent="0.3">
      <c r="A14" s="5"/>
      <c r="B14" s="33">
        <f t="array" ref="B14:C14">JoursEtSemaines+DATE(AnnéeCalendrier,8,1)-WEEKDAY(DATE(AnnéeCalendrier,8,1),(DébutSemaine="Lundi")+1)+36</f>
        <v>44438</v>
      </c>
      <c r="C14" s="33">
        <v>44439</v>
      </c>
      <c r="D14" s="73" t="s">
        <v>0</v>
      </c>
      <c r="E14" s="73"/>
      <c r="F14" s="73"/>
      <c r="G14" s="73"/>
      <c r="H14" s="74"/>
    </row>
    <row r="15" spans="1:13" s="28" customFormat="1" ht="56.1" customHeight="1" x14ac:dyDescent="0.3">
      <c r="A15" s="11"/>
      <c r="B15" s="24"/>
      <c r="C15" s="24"/>
      <c r="D15" s="75"/>
      <c r="E15" s="75"/>
      <c r="F15" s="75"/>
      <c r="G15" s="75"/>
      <c r="H15" s="76"/>
    </row>
  </sheetData>
  <mergeCells count="3">
    <mergeCell ref="B2:D2"/>
    <mergeCell ref="D14:H14"/>
    <mergeCell ref="D15:H15"/>
  </mergeCells>
  <conditionalFormatting sqref="B12:H12 B14:C14">
    <cfRule type="expression" dxfId="9" priority="2">
      <formula>AND(DAY(B12)&gt;=1,DAY(B12)&lt;=15)</formula>
    </cfRule>
  </conditionalFormatting>
  <conditionalFormatting sqref="B4:G4">
    <cfRule type="expression" dxfId="8" priority="1">
      <formula>DAY(B4)&gt;8</formula>
    </cfRule>
  </conditionalFormatting>
  <dataValidations count="8">
    <dataValidation allowBlank="1" showInputMessage="1" showErrorMessage="1" prompt="Jour de la semaine défini automatiquement." sqref="C3:H3"/>
    <dataValidation allowBlank="1" showInputMessage="1" showErrorMessage="1" prompt="L’année dans cette cellule est automatiquement mise à jour en fonction de l’année entrée dans la feuille de calcul Janvier. Le calendrier ci-dessous inclut les dates des mois précédent et suivant dans une teinte plus claire." sqref="B2:D2"/>
    <dataValidation allowBlank="1" showInputMessage="1" showErrorMessage="1" prompt="Calendrier du mois d’août" sqref="A1"/>
    <dataValidation allowBlank="1" showInputMessage="1" showErrorMessage="1" prompt="Cette ligne contient les noms des jours de la semaine pour ce calendrier. Cette cellule contient le jour de début de la semaine. Pour modifier ce jour-là, sélectionnez le nouveau jour dans la cellule L5 de la feuille de calcul Janvier." sqref="B3"/>
    <dataValidation allowBlank="1" showInputMessage="1" prompt="Entrez les notes mensuelles dans la cellule ci-dessous." sqref="D14:H14"/>
    <dataValidation allowBlank="1" showInputMessage="1" prompt="Entrez les notes mensuelles dans cette cellule." sqref="D15:H15"/>
    <dataValidation allowBlank="1" showInputMessage="1" showErrorMessage="1" prompt="Cette ligne ainsi que les lignes 7, 9, 11, 13 et 15 sont des cellules destinées à la saisie de notes quotidiennes en rapport avec le jour civil figurant dans la cellule située au-dessus." sqref="B5"/>
    <dataValidation allowBlank="1" showInputMessage="1" showErrorMessage="1" prompt="Cette ligne ainsi que les lignes 6, 8, 10, 12 et 14 contiennent les jours civils de la semaine. Si cette cellule ne contient pas le numéro 1, c’est qu’il s’agit d’un jour du mois précédent. Entrez des notes dans la cellule D15." sqref="B4"/>
  </dataValidations>
  <printOptions horizontalCentered="1"/>
  <pageMargins left="0.25" right="0.25" top="0.5" bottom="0.5" header="0.3" footer="0.3"/>
  <pageSetup paperSize="9" scale="99" orientation="landscape" r:id="rId1"/>
  <headerFooter differentFirst="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theme="5" tint="0.59999389629810485"/>
    <pageSetUpPr fitToPage="1"/>
  </sheetPr>
  <dimension ref="A1:M15"/>
  <sheetViews>
    <sheetView showGridLines="0" showRowColHeaders="0" topLeftCell="A4" zoomScaleNormal="100" workbookViewId="0">
      <selection activeCell="C11" sqref="C11"/>
    </sheetView>
  </sheetViews>
  <sheetFormatPr baseColWidth="10" defaultColWidth="8.75" defaultRowHeight="16.5" x14ac:dyDescent="0.3"/>
  <cols>
    <col min="1" max="1" width="1.625" style="29" customWidth="1"/>
    <col min="2" max="8" width="16.625" style="29" customWidth="1"/>
    <col min="9" max="9" width="1.625" style="26" customWidth="1"/>
    <col min="10" max="10" width="19.375" style="26" customWidth="1"/>
    <col min="11" max="16384" width="8.75" style="26"/>
  </cols>
  <sheetData>
    <row r="1" spans="1:13" ht="9" customHeight="1" x14ac:dyDescent="0.3">
      <c r="A1" s="1"/>
      <c r="B1" s="1"/>
      <c r="C1" s="1"/>
      <c r="D1" s="1"/>
      <c r="E1" s="1"/>
      <c r="F1" s="1"/>
      <c r="G1" s="1"/>
      <c r="H1" s="1"/>
      <c r="I1" s="26" t="s">
        <v>1</v>
      </c>
    </row>
    <row r="2" spans="1:13" ht="96" customHeight="1" x14ac:dyDescent="0.3">
      <c r="A2" s="1"/>
      <c r="B2" s="77" t="str">
        <f>"Septembre "&amp;AnnéeCalendrier</f>
        <v>Septembre 2021</v>
      </c>
      <c r="C2" s="77"/>
      <c r="D2" s="77"/>
      <c r="E2" s="3"/>
      <c r="F2" s="3"/>
      <c r="G2" s="3"/>
      <c r="H2" s="4"/>
    </row>
    <row r="3" spans="1:13" s="27" customFormat="1" ht="24" customHeight="1" x14ac:dyDescent="0.3">
      <c r="A3" s="9"/>
      <c r="B3" s="14" t="str">
        <f>DébutSemaine</f>
        <v>Lundi</v>
      </c>
      <c r="C3" s="15" t="str">
        <f t="shared" ref="C3:H3" si="0">TEXT(C4,"jjjj")</f>
        <v>mardi</v>
      </c>
      <c r="D3" s="15" t="str">
        <f t="shared" si="0"/>
        <v>mercredi</v>
      </c>
      <c r="E3" s="15" t="str">
        <f t="shared" si="0"/>
        <v>jeudi</v>
      </c>
      <c r="F3" s="15" t="str">
        <f t="shared" si="0"/>
        <v>vendredi</v>
      </c>
      <c r="G3" s="15" t="str">
        <f t="shared" si="0"/>
        <v>samedi</v>
      </c>
      <c r="H3" s="16" t="str">
        <f t="shared" si="0"/>
        <v>dimanche</v>
      </c>
      <c r="I3" s="44"/>
      <c r="J3" s="44" t="s">
        <v>6</v>
      </c>
      <c r="K3" s="44"/>
      <c r="L3" s="44"/>
      <c r="M3" s="44"/>
    </row>
    <row r="4" spans="1:13" s="27" customFormat="1" ht="24" customHeight="1" x14ac:dyDescent="0.3">
      <c r="A4" s="5"/>
      <c r="B4" s="32">
        <f t="array" ref="B4:H4">JoursEtSemaines+DATE(AnnéeCalendrier,9,1)-WEEKDAY(DATE(AnnéeCalendrier,9,1),(DébutSemaine="Lundi")+1)+1</f>
        <v>44438</v>
      </c>
      <c r="C4" s="32">
        <v>44439</v>
      </c>
      <c r="D4" s="32">
        <v>44440</v>
      </c>
      <c r="E4" s="32">
        <v>44441</v>
      </c>
      <c r="F4" s="32">
        <v>44442</v>
      </c>
      <c r="G4" s="32">
        <v>44443</v>
      </c>
      <c r="H4" s="32">
        <v>44444</v>
      </c>
    </row>
    <row r="5" spans="1:13" s="28" customFormat="1" ht="56.1" customHeight="1" x14ac:dyDescent="0.3">
      <c r="A5" s="11"/>
      <c r="B5" s="25"/>
      <c r="C5" s="25"/>
      <c r="D5" s="25"/>
      <c r="E5" s="25"/>
      <c r="F5" s="25"/>
      <c r="G5" s="25"/>
      <c r="H5" s="25"/>
    </row>
    <row r="6" spans="1:13" s="27" customFormat="1" ht="24" customHeight="1" x14ac:dyDescent="0.3">
      <c r="A6" s="5"/>
      <c r="B6" s="32">
        <f t="array" ref="B6:H6">JoursEtSemaines+DATE(AnnéeCalendrier,9,1)-WEEKDAY(DATE(AnnéeCalendrier,9,1),(DébutSemaine="Lundi")+1)+8</f>
        <v>44445</v>
      </c>
      <c r="C6" s="32">
        <v>44446</v>
      </c>
      <c r="D6" s="32">
        <v>44447</v>
      </c>
      <c r="E6" s="32">
        <v>44448</v>
      </c>
      <c r="F6" s="32">
        <v>44449</v>
      </c>
      <c r="G6" s="32">
        <v>44450</v>
      </c>
      <c r="H6" s="32">
        <v>44451</v>
      </c>
    </row>
    <row r="7" spans="1:13" s="28" customFormat="1" ht="56.1" customHeight="1" x14ac:dyDescent="0.3">
      <c r="A7" s="11"/>
      <c r="B7" s="25"/>
      <c r="C7" s="25"/>
      <c r="D7" s="25"/>
      <c r="E7" s="49"/>
      <c r="F7" s="49"/>
      <c r="G7" s="25"/>
      <c r="H7" s="25"/>
      <c r="J7" s="36"/>
    </row>
    <row r="8" spans="1:13" s="27" customFormat="1" ht="24" customHeight="1" x14ac:dyDescent="0.3">
      <c r="A8" s="5"/>
      <c r="B8" s="32">
        <f t="array" ref="B8:H8">JoursEtSemaines+DATE(AnnéeCalendrier,9,1)-WEEKDAY(DATE(AnnéeCalendrier,9,1),(DébutSemaine="Lundi")+1)+15</f>
        <v>44452</v>
      </c>
      <c r="C8" s="32">
        <v>44453</v>
      </c>
      <c r="D8" s="32">
        <v>44454</v>
      </c>
      <c r="E8" s="32">
        <v>44455</v>
      </c>
      <c r="F8" s="32">
        <v>44456</v>
      </c>
      <c r="G8" s="32">
        <v>44457</v>
      </c>
      <c r="H8" s="32">
        <v>44458</v>
      </c>
    </row>
    <row r="9" spans="1:13" s="28" customFormat="1" ht="56.1" customHeight="1" x14ac:dyDescent="0.3">
      <c r="A9" s="11"/>
      <c r="B9" s="25"/>
      <c r="C9" s="25"/>
      <c r="D9" s="25"/>
      <c r="E9" s="25"/>
      <c r="F9" s="25"/>
      <c r="G9" s="25"/>
      <c r="H9" s="25"/>
    </row>
    <row r="10" spans="1:13" s="27" customFormat="1" ht="40.5" customHeight="1" x14ac:dyDescent="0.3">
      <c r="A10" s="5"/>
      <c r="B10" s="32">
        <f t="array" ref="B10:H10">JoursEtSemaines+DATE(AnnéeCalendrier,9,1)-WEEKDAY(DATE(AnnéeCalendrier,9,1),(DébutSemaine="Lundi")+1)+22</f>
        <v>44459</v>
      </c>
      <c r="C10" s="32">
        <v>44460</v>
      </c>
      <c r="D10" s="32">
        <v>44461</v>
      </c>
      <c r="E10" s="32">
        <v>44462</v>
      </c>
      <c r="F10" s="32">
        <v>44463</v>
      </c>
      <c r="G10" s="32">
        <v>44464</v>
      </c>
      <c r="H10" s="32">
        <v>44465</v>
      </c>
      <c r="K10" s="45"/>
    </row>
    <row r="11" spans="1:13" s="28" customFormat="1" ht="54" customHeight="1" x14ac:dyDescent="0.3">
      <c r="A11" s="11"/>
      <c r="B11" s="25"/>
      <c r="C11" s="25" t="s">
        <v>54</v>
      </c>
      <c r="D11" s="50"/>
      <c r="E11" s="49" t="s">
        <v>27</v>
      </c>
      <c r="F11" s="49" t="s">
        <v>27</v>
      </c>
      <c r="G11" s="25"/>
      <c r="H11" s="25"/>
      <c r="J11" s="54" t="s">
        <v>29</v>
      </c>
      <c r="K11" s="45" t="s">
        <v>28</v>
      </c>
    </row>
    <row r="12" spans="1:13" s="27" customFormat="1" ht="24" customHeight="1" x14ac:dyDescent="0.3">
      <c r="A12" s="5"/>
      <c r="B12" s="32">
        <f t="array" ref="B12:H12">JoursEtSemaines+DATE(AnnéeCalendrier,9,1)-WEEKDAY(DATE(AnnéeCalendrier,9,1),(DébutSemaine="Lundi")+1)+29</f>
        <v>44466</v>
      </c>
      <c r="C12" s="32">
        <v>44467</v>
      </c>
      <c r="D12" s="32">
        <v>44468</v>
      </c>
      <c r="E12" s="32">
        <v>44469</v>
      </c>
      <c r="F12" s="32">
        <v>44470</v>
      </c>
      <c r="G12" s="32">
        <v>44471</v>
      </c>
      <c r="H12" s="32">
        <v>44472</v>
      </c>
    </row>
    <row r="13" spans="1:13" s="28" customFormat="1" ht="56.1" customHeight="1" x14ac:dyDescent="0.3">
      <c r="A13" s="11"/>
      <c r="B13" s="25"/>
      <c r="C13" s="25"/>
      <c r="D13" s="49" t="s">
        <v>30</v>
      </c>
      <c r="E13" s="49" t="s">
        <v>30</v>
      </c>
      <c r="F13" s="49"/>
      <c r="G13" s="25"/>
      <c r="H13" s="25"/>
    </row>
    <row r="14" spans="1:13" s="27" customFormat="1" ht="24" customHeight="1" x14ac:dyDescent="0.3">
      <c r="A14" s="5"/>
      <c r="B14" s="32">
        <f t="array" ref="B14:C14">JoursEtSemaines+DATE(AnnéeCalendrier,9,1)-WEEKDAY(DATE(AnnéeCalendrier,9,1),(DébutSemaine="Lundi")+1)+36</f>
        <v>44473</v>
      </c>
      <c r="C14" s="32">
        <v>44474</v>
      </c>
      <c r="D14" s="78" t="s">
        <v>0</v>
      </c>
      <c r="E14" s="78"/>
      <c r="F14" s="78"/>
      <c r="G14" s="78"/>
      <c r="H14" s="79"/>
    </row>
    <row r="15" spans="1:13" s="28" customFormat="1" ht="56.1" customHeight="1" x14ac:dyDescent="0.3">
      <c r="A15" s="11"/>
      <c r="B15" s="25"/>
      <c r="C15" s="25"/>
      <c r="D15" s="80"/>
      <c r="E15" s="80"/>
      <c r="F15" s="80"/>
      <c r="G15" s="80"/>
      <c r="H15" s="81"/>
    </row>
  </sheetData>
  <mergeCells count="3">
    <mergeCell ref="B2:D2"/>
    <mergeCell ref="D14:H14"/>
    <mergeCell ref="D15:H15"/>
  </mergeCells>
  <conditionalFormatting sqref="B12:H12 B14:C14">
    <cfRule type="expression" dxfId="7" priority="2">
      <formula>AND(DAY(B12)&gt;=1,DAY(B12)&lt;=15)</formula>
    </cfRule>
  </conditionalFormatting>
  <conditionalFormatting sqref="B4:G4">
    <cfRule type="expression" dxfId="6" priority="1">
      <formula>DAY(B4)&gt;8</formula>
    </cfRule>
  </conditionalFormatting>
  <dataValidations count="8">
    <dataValidation allowBlank="1" showInputMessage="1" showErrorMessage="1" prompt="Jour de la semaine défini automatiquement." sqref="C3:H3"/>
    <dataValidation allowBlank="1" showInputMessage="1" showErrorMessage="1" prompt="L’année dans cette cellule est automatiquement mise à jour en fonction de l’année entrée dans la feuille de calcul Janvier. Le calendrier ci-dessous inclut les dates des mois précédent et suivant dans une teinte plus claire." sqref="B2:D2"/>
    <dataValidation allowBlank="1" showInputMessage="1" showErrorMessage="1" prompt="Calendrier du mois de septembre" sqref="A1"/>
    <dataValidation allowBlank="1" showInputMessage="1" showErrorMessage="1" prompt="Cette ligne ainsi que les lignes 6, 8, 10, 12 et 14 contiennent les jours civils de la semaine. Si cette cellule ne contient pas le numéro 1, c’est qu’il s’agit d’un jour du mois précédent. Entrez des notes dans la cellule D15." sqref="B4"/>
    <dataValidation allowBlank="1" showInputMessage="1" showErrorMessage="1" prompt="Cette ligne ainsi que les lignes 7, 9, 11, 13 et 15 sont des cellules destinées à la saisie de notes quotidiennes en rapport avec le jour civil figurant dans la cellule située au-dessus." sqref="B5"/>
    <dataValidation allowBlank="1" showInputMessage="1" prompt="Entrez les notes mensuelles dans cette cellule." sqref="D15:H15"/>
    <dataValidation allowBlank="1" showInputMessage="1" prompt="Entrez les notes mensuelles dans la cellule ci-dessous." sqref="D14:H14"/>
    <dataValidation allowBlank="1" showInputMessage="1" showErrorMessage="1" prompt="Cette ligne contient les noms des jours de la semaine pour ce calendrier. Cette cellule contient le jour de début de la semaine. Pour modifier ce jour-là, sélectionnez le nouveau jour dans la cellule L5 de la feuille de calcul Janvier." sqref="B3"/>
  </dataValidations>
  <printOptions horizontalCentered="1"/>
  <pageMargins left="0.25" right="0.25" top="0.5" bottom="0.5" header="0.3" footer="0.3"/>
  <pageSetup paperSize="9" scale="99" orientation="landscape" r:id="rId1"/>
  <headerFooter differentFirst="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79F111ED35F8CC479449609E8A0923A6" ma:contentTypeVersion="10" ma:contentTypeDescription="Create a new document." ma:contentTypeScope="" ma:versionID="e39e7e9e36de66d473ce04bb4ab2dbb8">
  <xsd:schema xmlns:xsd="http://www.w3.org/2001/XMLSchema" xmlns:xs="http://www.w3.org/2001/XMLSchema" xmlns:p="http://schemas.microsoft.com/office/2006/metadata/properties" xmlns:ns2="71af3243-3dd4-4a8d-8c0d-dd76da1f02a5" xmlns:ns3="16c05727-aa75-4e4a-9b5f-8a80a1165891" targetNamespace="http://schemas.microsoft.com/office/2006/metadata/properties" ma:root="true" ma:fieldsID="19dc5994665da46609c24125788630d8" ns2:_="" ns3:_="">
    <xsd:import namespace="71af3243-3dd4-4a8d-8c0d-dd76da1f02a5"/>
    <xsd:import namespace="16c05727-aa75-4e4a-9b5f-8a80a1165891"/>
    <xsd:element name="properties">
      <xsd:complexType>
        <xsd:sequence>
          <xsd:element name="documentManagement">
            <xsd:complexType>
              <xsd:all>
                <xsd:element ref="ns2:MediaServiceMetadata" minOccurs="0"/>
                <xsd:element ref="ns2:MediaServiceFastMetadata" minOccurs="0"/>
                <xsd:element ref="ns2:MediaServiceOCR" minOccurs="0"/>
                <xsd:element ref="ns2:MediaServiceAutoTags" minOccurs="0"/>
                <xsd:element ref="ns2:MediaServiceEventHashCode" minOccurs="0"/>
                <xsd:element ref="ns2:MediaServiceGenerationTime" minOccurs="0"/>
                <xsd:element ref="ns3:SharedWithUsers" minOccurs="0"/>
                <xsd:element ref="ns3:SharedWithDetails" minOccurs="0"/>
                <xsd:element ref="ns2:MediaServiceAutoKeyPoints" minOccurs="0"/>
                <xsd:element ref="ns2: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1af3243-3dd4-4a8d-8c0d-dd76da1f02a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CR" ma:index="10" nillable="true" ma:displayName="MediaServiceOCR" ma:internalName="MediaServiceOCR" ma:readOnly="true">
      <xsd:simpleType>
        <xsd:restriction base="dms:Note">
          <xsd:maxLength value="255"/>
        </xsd:restriction>
      </xsd:simpleType>
    </xsd:element>
    <xsd:element name="MediaServiceAutoTags" ma:index="11" nillable="true" ma:displayName="MediaServiceAutoTags" ma:internalName="MediaServiceAutoTags"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fals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16c05727-aa75-4e4a-9b5f-8a80a1165891"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MediaServiceKeyPoints xmlns="71af3243-3dd4-4a8d-8c0d-dd76da1f02a5" xsi:nil="true"/>
  </documentManagement>
</p:properties>
</file>

<file path=customXml/itemProps1.xml><?xml version="1.0" encoding="utf-8"?>
<ds:datastoreItem xmlns:ds="http://schemas.openxmlformats.org/officeDocument/2006/customXml" ds:itemID="{9B8A745B-63BA-4F9A-A6E5-C457B3F40DFD}">
  <ds:schemaRefs>
    <ds:schemaRef ds:uri="http://schemas.microsoft.com/sharepoint/v3/contenttype/forms"/>
  </ds:schemaRefs>
</ds:datastoreItem>
</file>

<file path=customXml/itemProps2.xml><?xml version="1.0" encoding="utf-8"?>
<ds:datastoreItem xmlns:ds="http://schemas.openxmlformats.org/officeDocument/2006/customXml" ds:itemID="{CD1B5DC0-C7DA-4FC0-BFE2-1D1407D5E72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1af3243-3dd4-4a8d-8c0d-dd76da1f02a5"/>
    <ds:schemaRef ds:uri="16c05727-aa75-4e4a-9b5f-8a80a116589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A6B20271-DBF4-4EBA-824D-0E74CCAA174D}">
  <ds:schemaRefs>
    <ds:schemaRef ds:uri="http://purl.org/dc/terms/"/>
    <ds:schemaRef ds:uri="http://schemas.openxmlformats.org/package/2006/metadata/core-properties"/>
    <ds:schemaRef ds:uri="16c05727-aa75-4e4a-9b5f-8a80a1165891"/>
    <ds:schemaRef ds:uri="http://purl.org/dc/dcmitype/"/>
    <ds:schemaRef ds:uri="http://schemas.microsoft.com/office/2006/documentManagement/types"/>
    <ds:schemaRef ds:uri="http://purl.org/dc/elements/1.1/"/>
    <ds:schemaRef ds:uri="http://schemas.microsoft.com/office/2006/metadata/properties"/>
    <ds:schemaRef ds:uri="http://schemas.microsoft.com/office/infopath/2007/PartnerControls"/>
    <ds:schemaRef ds:uri="71af3243-3dd4-4a8d-8c0d-dd76da1f02a5"/>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12</vt:i4>
      </vt:variant>
      <vt:variant>
        <vt:lpstr>Plages nommées</vt:lpstr>
      </vt:variant>
      <vt:variant>
        <vt:i4>39</vt:i4>
      </vt:variant>
    </vt:vector>
  </HeadingPairs>
  <TitlesOfParts>
    <vt:vector size="51" baseType="lpstr">
      <vt:lpstr>Janvier</vt:lpstr>
      <vt:lpstr>Février</vt:lpstr>
      <vt:lpstr>Mars</vt:lpstr>
      <vt:lpstr>Avril</vt:lpstr>
      <vt:lpstr>Mai</vt:lpstr>
      <vt:lpstr>Juin</vt:lpstr>
      <vt:lpstr>Juillet</vt:lpstr>
      <vt:lpstr>Août</vt:lpstr>
      <vt:lpstr>Septembre</vt:lpstr>
      <vt:lpstr>Octobre</vt:lpstr>
      <vt:lpstr>Novembre</vt:lpstr>
      <vt:lpstr>Décembre</vt:lpstr>
      <vt:lpstr>AnnéeCalendrier</vt:lpstr>
      <vt:lpstr>DébutSemaine</vt:lpstr>
      <vt:lpstr>Août!Zone_d_impression</vt:lpstr>
      <vt:lpstr>Avril!Zone_d_impression</vt:lpstr>
      <vt:lpstr>Décembre!Zone_d_impression</vt:lpstr>
      <vt:lpstr>Février!Zone_d_impression</vt:lpstr>
      <vt:lpstr>Janvier!Zone_d_impression</vt:lpstr>
      <vt:lpstr>Juillet!Zone_d_impression</vt:lpstr>
      <vt:lpstr>Juin!Zone_d_impression</vt:lpstr>
      <vt:lpstr>Mai!Zone_d_impression</vt:lpstr>
      <vt:lpstr>Mars!Zone_d_impression</vt:lpstr>
      <vt:lpstr>Novembre!Zone_d_impression</vt:lpstr>
      <vt:lpstr>Octobre!Zone_d_impression</vt:lpstr>
      <vt:lpstr>Septembre!Zone_d_impression</vt:lpstr>
      <vt:lpstr>ZoneTitreColonne1...H12.1</vt:lpstr>
      <vt:lpstr>ZoneTitreColonne1...H12.10</vt:lpstr>
      <vt:lpstr>ZoneTitreColonne1...H12.11</vt:lpstr>
      <vt:lpstr>ZoneTitreColonne1...H12.12</vt:lpstr>
      <vt:lpstr>ZoneTitreColonne1...H12.2</vt:lpstr>
      <vt:lpstr>ZoneTitreColonne1...H12.3</vt:lpstr>
      <vt:lpstr>ZoneTitreColonne1...H12.4</vt:lpstr>
      <vt:lpstr>ZoneTitreColonne1...H12.5</vt:lpstr>
      <vt:lpstr>ZoneTitreColonne1...H12.6</vt:lpstr>
      <vt:lpstr>ZoneTitreColonne1...H12.7</vt:lpstr>
      <vt:lpstr>ZoneTitreColonne1...H12.8</vt:lpstr>
      <vt:lpstr>ZoneTitreColonne1...H12.9</vt:lpstr>
      <vt:lpstr>ZoneTitreColonne2...C14.1</vt:lpstr>
      <vt:lpstr>ZoneTitreColonne2...C14.10</vt:lpstr>
      <vt:lpstr>ZoneTitreColonne2...C14.11</vt:lpstr>
      <vt:lpstr>ZoneTitreColonne2...C14.12</vt:lpstr>
      <vt:lpstr>ZoneTitreColonne2...C14.2</vt:lpstr>
      <vt:lpstr>ZoneTitreColonne2...C14.3</vt:lpstr>
      <vt:lpstr>ZoneTitreColonne2...C14.4</vt:lpstr>
      <vt:lpstr>ZoneTitreColonne2...C14.5</vt:lpstr>
      <vt:lpstr>ZoneTitreColonne2...C14.6</vt:lpstr>
      <vt:lpstr>ZoneTitreColonne2...C14.7</vt:lpstr>
      <vt:lpstr>ZoneTitreColonne2...C14.8</vt:lpstr>
      <vt:lpstr>ZoneTitreColonne2...C14.9</vt:lpstr>
      <vt:lpstr>ZoneTitreLigne1..K3</vt:lpstr>
    </vt:vector>
  </TitlesOfParts>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lastModifiedBy/>
  <dcterms:created xsi:type="dcterms:W3CDTF">2018-10-01T01:21:37Z</dcterms:created>
  <dcterms:modified xsi:type="dcterms:W3CDTF">2021-03-03T08:48:46Z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0x01010079F111ED35F8CC479449609E8A0923A6</vt:lpwstr>
  </property>
</Properties>
</file>